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Pol'!$A$1:$U$102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9" i="1" l="1"/>
  <c r="AC92" i="12"/>
  <c r="G9" i="12"/>
  <c r="AD92" i="12" s="1"/>
  <c r="G39" i="1" s="1"/>
  <c r="I9" i="12"/>
  <c r="K9" i="12"/>
  <c r="O9" i="12"/>
  <c r="Q9" i="12"/>
  <c r="U9" i="12"/>
  <c r="G11" i="12"/>
  <c r="I11" i="12"/>
  <c r="K11" i="12"/>
  <c r="M11" i="12"/>
  <c r="O11" i="12"/>
  <c r="Q11" i="12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O19" i="12"/>
  <c r="Q19" i="12"/>
  <c r="U19" i="12"/>
  <c r="G21" i="12"/>
  <c r="I21" i="12"/>
  <c r="K21" i="12"/>
  <c r="M21" i="12"/>
  <c r="O21" i="12"/>
  <c r="Q21" i="12"/>
  <c r="U21" i="12"/>
  <c r="G23" i="12"/>
  <c r="M23" i="12" s="1"/>
  <c r="I23" i="12"/>
  <c r="K23" i="12"/>
  <c r="O23" i="12"/>
  <c r="Q23" i="12"/>
  <c r="U23" i="12"/>
  <c r="G25" i="12"/>
  <c r="I25" i="12"/>
  <c r="K25" i="12"/>
  <c r="M25" i="12"/>
  <c r="O25" i="12"/>
  <c r="Q25" i="12"/>
  <c r="U25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4" i="12"/>
  <c r="I64" i="12"/>
  <c r="K64" i="12"/>
  <c r="M64" i="12"/>
  <c r="O64" i="12"/>
  <c r="Q64" i="12"/>
  <c r="U64" i="12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9" i="12"/>
  <c r="K89" i="12"/>
  <c r="H50" i="1" s="1"/>
  <c r="G90" i="12"/>
  <c r="I90" i="12"/>
  <c r="I89" i="12" s="1"/>
  <c r="G50" i="1" s="1"/>
  <c r="K90" i="12"/>
  <c r="M90" i="12"/>
  <c r="M89" i="12" s="1"/>
  <c r="O90" i="12"/>
  <c r="O89" i="12" s="1"/>
  <c r="Q90" i="12"/>
  <c r="Q89" i="12" s="1"/>
  <c r="U90" i="12"/>
  <c r="U89" i="12" s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I51" i="1"/>
  <c r="AZ43" i="1"/>
  <c r="G27" i="1"/>
  <c r="F40" i="1"/>
  <c r="J28" i="1"/>
  <c r="J26" i="1"/>
  <c r="G38" i="1"/>
  <c r="F38" i="1"/>
  <c r="H32" i="1"/>
  <c r="J23" i="1"/>
  <c r="J24" i="1"/>
  <c r="J25" i="1"/>
  <c r="J27" i="1"/>
  <c r="E24" i="1"/>
  <c r="E26" i="1"/>
  <c r="G40" i="1" l="1"/>
  <c r="G25" i="1" s="1"/>
  <c r="G26" i="1" s="1"/>
  <c r="H39" i="1"/>
  <c r="H40" i="1" s="1"/>
  <c r="U8" i="12"/>
  <c r="K8" i="12"/>
  <c r="H49" i="1" s="1"/>
  <c r="Q8" i="12"/>
  <c r="I8" i="12"/>
  <c r="G49" i="1" s="1"/>
  <c r="G8" i="12"/>
  <c r="G92" i="12" s="1"/>
  <c r="O8" i="12"/>
  <c r="M9" i="12"/>
  <c r="M8" i="12" s="1"/>
  <c r="G28" i="1"/>
  <c r="G23" i="1"/>
  <c r="M19" i="12"/>
  <c r="I21" i="1"/>
  <c r="G16" i="1" l="1"/>
  <c r="G21" i="1" s="1"/>
  <c r="H51" i="1"/>
  <c r="E16" i="1"/>
  <c r="E21" i="1" s="1"/>
  <c r="G51" i="1"/>
  <c r="I39" i="1"/>
  <c r="I40" i="1" s="1"/>
  <c r="J39" i="1" s="1"/>
  <c r="J40" i="1" s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<sst xmlns="http://schemas.openxmlformats.org/spreadsheetml/2006/main" count="357" uniqueCount="185">
  <si>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</si>
  <si>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</si>
  <si>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</si>
  <si>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</si>
  <si>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</si>
  <si>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</si>
  <si>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</si>
  <si>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</si>
  <si>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</si>
  <si>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</si>
  <si>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</si>
  <si>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</si>
  <si>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</si>
  <si>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</si>
  <si>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</si>
  <si>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</si>
  <si>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</si>
  <si>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</si>
  <si>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</si>
  <si>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</si>
  <si>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</si>
  <si>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</si>
  <si>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</si>
  <si>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</si>
  <si>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</si>
  <si>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</si>
  <si>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</si>
  <si>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</si>
  <si>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</si>
  <si>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</si>
  <si>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</si>
  <si>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</si>
  <si>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</si>
  <si>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</si>
  <si>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</si>
  <si>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</si>
  <si>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</si>
  <si>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</si>
  <si>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</si>
  <si>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</si>
  <si>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</si>
  <si>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</si>
  <si>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</si>
  <si>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Třeboň</t>
  </si>
  <si>
    <t>Rozpočet:</t>
  </si>
  <si>
    <t>Misto</t>
  </si>
  <si>
    <t>Město Třeboň</t>
  </si>
  <si>
    <t>Palackého nám. 46</t>
  </si>
  <si>
    <t>Třeboň-Třeboň II</t>
  </si>
  <si>
    <t>37901</t>
  </si>
  <si>
    <t>00247618</t>
  </si>
  <si>
    <t>CZ00247618</t>
  </si>
  <si>
    <t>Ing. Jan Makovička</t>
  </si>
  <si>
    <t>Na nábřeží 552</t>
  </si>
  <si>
    <t>Lomnice nad Lužnicí</t>
  </si>
  <si>
    <t>37816</t>
  </si>
  <si>
    <t>76211924</t>
  </si>
  <si>
    <t>Celkem za stavbu</t>
  </si>
  <si>
    <t>CZK</t>
  </si>
  <si>
    <t xml:space="preserve">Popis rozpočtu:  - </t>
  </si>
  <si>
    <t>Rozpočet obsahuje realizaci sadových úprav dle PD, následnou péči v délce jednoho roku.</t>
  </si>
  <si>
    <t>Rekapitulace dílů</t>
  </si>
  <si>
    <t>Typ dílu</t>
  </si>
  <si>
    <t>1</t>
  </si>
  <si>
    <t>Zemní práce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</si>
  <si>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</si>
  <si>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</si>
  <si>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</si>
  <si>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</si>
  <si>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</si>
  <si>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</si>
  <si>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</si>
  <si>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</si>
  <si>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</si>
  <si>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</si>
  <si>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</si>
  <si>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</si>
  <si>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</si>
  <si>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</si>
  <si>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</si>
  <si>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</si>
  <si>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</si>
  <si>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</si>
  <si>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</si>
  <si>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</si>
  <si>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</si>
  <si>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</si>
  <si>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</si>
  <si>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</si>
  <si>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</si>
  <si>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</si>
  <si>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</si>
  <si>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</si>
  <si>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</si>
  <si>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</si>
  <si>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</si>
  <si>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Odkopávky nezapažené v hor. 2 do 100 m3</t>
  </si>
  <si>
    <t>m3</t>
  </si>
  <si>
    <t>POL1_0</t>
  </si>
  <si>
    <t>197*0,1</t>
  </si>
  <si>
    <t>VV</t>
  </si>
  <si>
    <t>Vodorovné přemístění výkopku z hor.1-4 do 5000 m, nosnost 12 t</t>
  </si>
  <si>
    <t>Poplatek za skládku horniny 1- 4</t>
  </si>
  <si>
    <t>Kácení ve ztíž.podmínkách prům. do 40 cm, svah 1:5, postupné kácení se špouštěním částí kmene</t>
  </si>
  <si>
    <t>kus</t>
  </si>
  <si>
    <t>Odstranění pařezů o průměru do 50 cm, svah 1:5</t>
  </si>
  <si>
    <t>Vodorovné přemístění pařezů  D 50 cm do 1000 m, vodorovné přemístění větví, kmenů, pařezu</t>
  </si>
  <si>
    <t>Zásyp jam po pařezech D 50 cm</t>
  </si>
  <si>
    <t>Poplatek za skládku zeminy - vyfrézovaná hmota</t>
  </si>
  <si>
    <t>5*0,5</t>
  </si>
  <si>
    <t>Zásyp jam, rýh, šachet se zhutněním</t>
  </si>
  <si>
    <t>Ornice pro pozemkové úpravy</t>
  </si>
  <si>
    <t>POL3_0</t>
  </si>
  <si>
    <t>zásyp jámy po pařezech:5*0,75+228*0,03</t>
  </si>
  <si>
    <t>Odstranění křovin i s kořeny na ploše do 1000 m2</t>
  </si>
  <si>
    <t>m2</t>
  </si>
  <si>
    <t>109+122-10-3</t>
  </si>
  <si>
    <t>Řez živých plotů přímých výšky do 3 m</t>
  </si>
  <si>
    <t>Hnojení kompostem nebo hnojem v rovině</t>
  </si>
  <si>
    <t>t</t>
  </si>
  <si>
    <t>(260+42+157+74)*0,05*0,8</t>
  </si>
  <si>
    <t>TerraCottem fyzikální půdní kondicionér po 20 kg</t>
  </si>
  <si>
    <t>kg</t>
  </si>
  <si>
    <t>302*0,05</t>
  </si>
  <si>
    <t xml:space="preserve">Hnojení kompostem nebo hnojem v rovině, aplikace TerraCottemu </t>
  </si>
  <si>
    <t>302*0.00005</t>
  </si>
  <si>
    <t>Založení záhonu v rovině/svah 1 : 5, hor. 1 - 2</t>
  </si>
  <si>
    <t>327-67+42</t>
  </si>
  <si>
    <t>Chem. odplevelení před založ. postřikem, v rovině</t>
  </si>
  <si>
    <t>302+157+74</t>
  </si>
  <si>
    <t>Obdělání půdy hrabáním, v rovině</t>
  </si>
  <si>
    <t>Obdělání půdy rytím do 20 cm hor. 1 až 2, v rovině</t>
  </si>
  <si>
    <t>Obdělání půdy nakopáním do 10 cm v rovině</t>
  </si>
  <si>
    <t>157+74</t>
  </si>
  <si>
    <t>Obdělání půdy frézováním v rovině</t>
  </si>
  <si>
    <t>Založení trávníku parkového výsevem v rovině</t>
  </si>
  <si>
    <t>Směs travní parková II. mírná zátěž PROFI, á 25 kg</t>
  </si>
  <si>
    <t>231*0,025</t>
  </si>
  <si>
    <t>Obdělání půdy válením, v rovině</t>
  </si>
  <si>
    <t>Ošetření trávníku v rovině</t>
  </si>
  <si>
    <t>Hloub. jamek bez výměny půdy do 0,4 m3, svah 1:5</t>
  </si>
  <si>
    <t>Výsadba dřevin s balem D do 40 cm, v rovině</t>
  </si>
  <si>
    <t>Prunus avium Plena, OK 12-14, Třešeň ptačí Plena</t>
  </si>
  <si>
    <t>ks</t>
  </si>
  <si>
    <t>Mulčování rostlin tl. do 0,15 m rovina</t>
  </si>
  <si>
    <t>Ukotvení dřeviny kůly D do 10 cm, dl. do 3 m</t>
  </si>
  <si>
    <t>Zhotovení obalu kmene z juty, 1vrstva, v rovině</t>
  </si>
  <si>
    <t>Příčka spojovací ke kůlům impregnovaná 50 x 6 cm</t>
  </si>
  <si>
    <t>5*12</t>
  </si>
  <si>
    <t>Kůra mulčovací VL</t>
  </si>
  <si>
    <t>5*0,15</t>
  </si>
  <si>
    <t>Kůl vyvazovací 300 x 6 cm</t>
  </si>
  <si>
    <t>Motouz jutový d=4,25 mm á 500 g</t>
  </si>
  <si>
    <t>Tkanina jutová JH 211 g/m2 šíře 15 cm přírodní</t>
  </si>
  <si>
    <t>m</t>
  </si>
  <si>
    <t>5*0,6/0,15</t>
  </si>
  <si>
    <t>Zalití rostlin vodou plochy nad 20 m2</t>
  </si>
  <si>
    <t>5*0,04</t>
  </si>
  <si>
    <t>Hloub. jamek bez výměny půdy do 0,01 m3, svah 1:5</t>
  </si>
  <si>
    <t>1220+765</t>
  </si>
  <si>
    <t>Výsadba květin hrnkovaných, květináč do 12 cm</t>
  </si>
  <si>
    <t>Trvalka, okrasné trávy, K9, viz specifikace TZ</t>
  </si>
  <si>
    <t>302*5</t>
  </si>
  <si>
    <t>Trvalka, okrasné trávy, sadbovač 160, 25x25x40</t>
  </si>
  <si>
    <t>Výsadba cibulí nebo hlíz</t>
  </si>
  <si>
    <t>(20+20+15+22)*5</t>
  </si>
  <si>
    <t>Cibuloviny , viz. specifikace TZ</t>
  </si>
  <si>
    <t>Mulčování rostlin tl. do 0,1 m rovina</t>
  </si>
  <si>
    <t>302</t>
  </si>
  <si>
    <t>Kůra mulčovací VL - kompostovaná</t>
  </si>
  <si>
    <t>302*0,1</t>
  </si>
  <si>
    <t xml:space="preserve">Mulčování rostlin tl. do 0,1 m rovina, mulčování drceným kamenivem, spáry </t>
  </si>
  <si>
    <t>11</t>
  </si>
  <si>
    <t xml:space="preserve">Kamenivo drcené frakce  4/8 </t>
  </si>
  <si>
    <t>11*0,02*2,4</t>
  </si>
  <si>
    <t>Ocelová pásovina, tl. 3 mm, výška 145 mm, žárový zinek děleno v délce 2995 mm</t>
  </si>
  <si>
    <t>bm</t>
  </si>
  <si>
    <t xml:space="preserve">Instalce lemovky - ocelové </t>
  </si>
  <si>
    <t>302*0,02*2</t>
  </si>
  <si>
    <t>Přesun hmot pro sadovnické a krajin. úpravy do 5km</t>
  </si>
  <si>
    <t/>
  </si>
  <si>
    <t>SUM</t>
  </si>
  <si>
    <t>POPUZIV</t>
  </si>
  <si>
    <t>END</t>
  </si>
  <si>
    <t>ÚPRAVA VSTUPNÍHO PROSTORU ZŠ SOKOLSKÁ - SADOVÉ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</si>
</sst>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4"/>
  <sheetViews>
    <sheetView showGridLines="0" tabSelected="1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0" t="s">
        <v>42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">
      <c r="A2" s="4"/>
      <c r="B2" s="81" t="s">
        <v>40</v>
      </c>
      <c r="C2" s="82"/>
      <c r="D2" s="215" t="s">
        <v>184</v>
      </c>
      <c r="E2" s="216"/>
      <c r="F2" s="216"/>
      <c r="G2" s="216"/>
      <c r="H2" s="216"/>
      <c r="I2" s="216"/>
      <c r="J2" s="217"/>
      <c r="O2" s="2"/>
    </row>
    <row r="3" spans="1:15" ht="23.25" customHeight="1" x14ac:dyDescent="0.2">
      <c r="A3" s="4"/>
      <c r="B3" s="83" t="s">
        <v>45</v>
      </c>
      <c r="C3" s="84"/>
      <c r="D3" s="243" t="s">
        <v>43</v>
      </c>
      <c r="E3" s="244"/>
      <c r="F3" s="244"/>
      <c r="G3" s="244"/>
      <c r="H3" s="244"/>
      <c r="I3" s="244"/>
      <c r="J3" s="24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2" t="s">
        <v>52</v>
      </c>
      <c r="E11" s="222"/>
      <c r="F11" s="222"/>
      <c r="G11" s="222"/>
      <c r="H11" s="28" t="s">
        <v>33</v>
      </c>
      <c r="I11" s="94" t="s">
        <v>56</v>
      </c>
      <c r="J11" s="11"/>
    </row>
    <row r="12" spans="1:15" ht="15.75" customHeight="1" x14ac:dyDescent="0.2">
      <c r="A12" s="4"/>
      <c r="B12" s="41"/>
      <c r="C12" s="26"/>
      <c r="D12" s="241" t="s">
        <v>53</v>
      </c>
      <c r="E12" s="241"/>
      <c r="F12" s="241"/>
      <c r="G12" s="24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55</v>
      </c>
      <c r="D13" s="242" t="s">
        <v>54</v>
      </c>
      <c r="E13" s="242"/>
      <c r="F13" s="242"/>
      <c r="G13" s="24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1" t="s">
        <v>29</v>
      </c>
      <c r="F15" s="221"/>
      <c r="G15" s="239" t="s">
        <v>30</v>
      </c>
      <c r="H15" s="239"/>
      <c r="I15" s="239" t="s">
        <v>28</v>
      </c>
      <c r="J15" s="240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18">
        <f>SUMIF(F49:F50,A16,G49:G50)+SUMIF(F49:F50,"PSU",G49:G50)</f>
        <v>0</v>
      </c>
      <c r="F16" s="219"/>
      <c r="G16" s="218">
        <f>SUMIF(F49:F50,A16,H49:H50)+SUMIF(F49:F50,"PSU",H49:H50)</f>
        <v>0</v>
      </c>
      <c r="H16" s="219"/>
      <c r="I16" s="218">
        <f>SUMIF(F49:F50,A16,I49:I50)+SUMIF(F49:F50,"PSU",I49:I50)</f>
        <v>0</v>
      </c>
      <c r="J16" s="220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18">
        <f>SUMIF(F49:F50,A17,G49:G50)</f>
        <v>0</v>
      </c>
      <c r="F17" s="219"/>
      <c r="G17" s="218">
        <f>SUMIF(F49:F50,A17,H49:H50)</f>
        <v>0</v>
      </c>
      <c r="H17" s="219"/>
      <c r="I17" s="218">
        <f>SUMIF(F49:F50,A17,I49:I50)</f>
        <v>0</v>
      </c>
      <c r="J17" s="220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18">
        <f>SUMIF(F49:F50,A18,G49:G50)</f>
        <v>0</v>
      </c>
      <c r="F18" s="219"/>
      <c r="G18" s="218">
        <f>SUMIF(F49:F50,A18,H49:H50)</f>
        <v>0</v>
      </c>
      <c r="H18" s="219"/>
      <c r="I18" s="218">
        <f>SUMIF(F49:F50,A18,I49:I50)</f>
        <v>0</v>
      </c>
      <c r="J18" s="220"/>
    </row>
    <row r="19" spans="1:10" ht="23.25" customHeight="1" x14ac:dyDescent="0.2">
      <c r="A19" s="139" t="s">
        <v>67</v>
      </c>
      <c r="B19" s="140" t="s">
        <v>26</v>
      </c>
      <c r="C19" s="58"/>
      <c r="D19" s="59"/>
      <c r="E19" s="218">
        <f>SUMIF(F49:F50,A19,G49:G50)</f>
        <v>0</v>
      </c>
      <c r="F19" s="219"/>
      <c r="G19" s="218">
        <f>SUMIF(F49:F50,A19,H49:H50)</f>
        <v>0</v>
      </c>
      <c r="H19" s="219"/>
      <c r="I19" s="218">
        <f>SUMIF(F49:F50,A19,I49:I50)</f>
        <v>0</v>
      </c>
      <c r="J19" s="220"/>
    </row>
    <row r="20" spans="1:10" ht="23.25" customHeight="1" x14ac:dyDescent="0.2">
      <c r="A20" s="139" t="s">
        <v>68</v>
      </c>
      <c r="B20" s="140" t="s">
        <v>27</v>
      </c>
      <c r="C20" s="58"/>
      <c r="D20" s="59"/>
      <c r="E20" s="218">
        <f>SUMIF(F49:F50,A20,G49:G50)</f>
        <v>0</v>
      </c>
      <c r="F20" s="219"/>
      <c r="G20" s="218">
        <f>SUMIF(F49:F50,A20,H49:H50)</f>
        <v>0</v>
      </c>
      <c r="H20" s="219"/>
      <c r="I20" s="218">
        <f>SUMIF(F49:F50,A20,I49:I50)</f>
        <v>0</v>
      </c>
      <c r="J20" s="220"/>
    </row>
    <row r="21" spans="1:10" ht="23.25" customHeight="1" x14ac:dyDescent="0.2">
      <c r="A21" s="4"/>
      <c r="B21" s="74" t="s">
        <v>28</v>
      </c>
      <c r="C21" s="75"/>
      <c r="D21" s="76"/>
      <c r="E21" s="228">
        <f>SUM(E16:F20)</f>
        <v>0</v>
      </c>
      <c r="F21" s="237"/>
      <c r="G21" s="228">
        <f>SUM(G16:H20)</f>
        <v>0</v>
      </c>
      <c r="H21" s="237"/>
      <c r="I21" s="228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f>ZakladDPHSni*SazbaDPH1/100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ZakladDPHZakl*SazbaDPH2/100</f>
        <v>0</v>
      </c>
      <c r="H26" s="234"/>
      <c r="I26" s="23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5">
        <f>0</f>
        <v>0</v>
      </c>
      <c r="H27" s="235"/>
      <c r="I27" s="23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8">
        <f>ZakladDPHSniVypocet+ZakladDPHZaklVypocet</f>
        <v>0</v>
      </c>
      <c r="H28" s="238"/>
      <c r="I28" s="238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6">
        <f>ZakladDPHSni+DPHSni+ZakladDPHZakl+DPHZakl+Zaokrouhleni</f>
        <v>0</v>
      </c>
      <c r="H29" s="236"/>
      <c r="I29" s="236"/>
      <c r="J29" s="11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43143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/>
      <c r="C39" s="205"/>
      <c r="D39" s="206"/>
      <c r="E39" s="206"/>
      <c r="F39" s="108">
        <f>' Pol'!AC92</f>
        <v>0</v>
      </c>
      <c r="G39" s="109">
        <f>' Pol'!AD92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07" t="s">
        <v>57</v>
      </c>
      <c r="C40" s="208"/>
      <c r="D40" s="208"/>
      <c r="E40" s="209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59</v>
      </c>
    </row>
    <row r="43" spans="1:52" x14ac:dyDescent="0.2">
      <c r="B43" s="210" t="s">
        <v>60</v>
      </c>
      <c r="C43" s="210"/>
      <c r="D43" s="210"/>
      <c r="E43" s="210"/>
      <c r="F43" s="210"/>
      <c r="G43" s="210"/>
      <c r="H43" s="210"/>
      <c r="I43" s="210"/>
      <c r="J43" s="210"/>
      <c r="AZ43" s="120" t="str">
        <f>B43</f>
        <v>Rozpočet obsahuje realizaci sadových úprav dle PD, následnou péči v délce jednoho roku.</v>
      </c>
    </row>
    <row r="46" spans="1:52" ht="15.75" x14ac:dyDescent="0.25">
      <c r="B46" s="121" t="s">
        <v>61</v>
      </c>
    </row>
    <row r="48" spans="1:52" ht="25.5" customHeight="1" x14ac:dyDescent="0.2">
      <c r="A48" s="122"/>
      <c r="B48" s="125" t="s">
        <v>16</v>
      </c>
      <c r="C48" s="125" t="s">
        <v>5</v>
      </c>
      <c r="D48" s="126"/>
      <c r="E48" s="126"/>
      <c r="F48" s="129" t="s">
        <v>62</v>
      </c>
      <c r="G48" s="129" t="s">
        <v>29</v>
      </c>
      <c r="H48" s="129" t="s">
        <v>30</v>
      </c>
      <c r="I48" s="211" t="s">
        <v>28</v>
      </c>
      <c r="J48" s="211"/>
    </row>
    <row r="49" spans="1:10" ht="25.5" customHeight="1" x14ac:dyDescent="0.2">
      <c r="A49" s="123"/>
      <c r="B49" s="130" t="s">
        <v>63</v>
      </c>
      <c r="C49" s="213" t="s">
        <v>64</v>
      </c>
      <c r="D49" s="214"/>
      <c r="E49" s="214"/>
      <c r="F49" s="132" t="s">
        <v>23</v>
      </c>
      <c r="G49" s="133">
        <f>' Pol'!I8</f>
        <v>0</v>
      </c>
      <c r="H49" s="133">
        <f>' Pol'!K8</f>
        <v>0</v>
      </c>
      <c r="I49" s="212"/>
      <c r="J49" s="212"/>
    </row>
    <row r="50" spans="1:10" ht="25.5" customHeight="1" x14ac:dyDescent="0.2">
      <c r="A50" s="123"/>
      <c r="B50" s="131" t="s">
        <v>65</v>
      </c>
      <c r="C50" s="202" t="s">
        <v>66</v>
      </c>
      <c r="D50" s="203"/>
      <c r="E50" s="203"/>
      <c r="F50" s="134" t="s">
        <v>23</v>
      </c>
      <c r="G50" s="135">
        <f>' Pol'!I89</f>
        <v>0</v>
      </c>
      <c r="H50" s="135">
        <f>' Pol'!K89</f>
        <v>0</v>
      </c>
      <c r="I50" s="201"/>
      <c r="J50" s="201"/>
    </row>
    <row r="51" spans="1:10" ht="25.5" customHeight="1" x14ac:dyDescent="0.2">
      <c r="A51" s="124"/>
      <c r="B51" s="127" t="s">
        <v>1</v>
      </c>
      <c r="C51" s="127"/>
      <c r="D51" s="128"/>
      <c r="E51" s="128"/>
      <c r="F51" s="136"/>
      <c r="G51" s="137">
        <f>SUM(G49:G50)</f>
        <v>0</v>
      </c>
      <c r="H51" s="137">
        <f>SUM(H49:H50)</f>
        <v>0</v>
      </c>
      <c r="I51" s="204">
        <f>SUM(I49:I50)</f>
        <v>0</v>
      </c>
      <c r="J51" s="204"/>
    </row>
    <row r="52" spans="1:10" x14ac:dyDescent="0.2">
      <c r="F52" s="138"/>
      <c r="G52" s="96"/>
      <c r="H52" s="138"/>
      <c r="I52" s="96"/>
      <c r="J52" s="96"/>
    </row>
    <row r="53" spans="1:10" x14ac:dyDescent="0.2">
      <c r="F53" s="138"/>
      <c r="G53" s="96"/>
      <c r="H53" s="138"/>
      <c r="I53" s="96"/>
      <c r="J53" s="96"/>
    </row>
    <row r="54" spans="1:10" x14ac:dyDescent="0.2">
      <c r="F54" s="138"/>
      <c r="G54" s="96"/>
      <c r="H54" s="138"/>
      <c r="I54" s="96"/>
      <c r="J5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50:J50"/>
    <mergeCell ref="C50:E50"/>
    <mergeCell ref="I51:J51"/>
    <mergeCell ref="C39:E39"/>
    <mergeCell ref="B40:E40"/>
    <mergeCell ref="B43:J43"/>
    <mergeCell ref="I48:J48"/>
    <mergeCell ref="I49:J49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2"/>
  <sheetViews>
    <sheetView workbookViewId="0">
      <selection activeCell="H2" sqref="H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70</v>
      </c>
    </row>
    <row r="2" spans="1:60" ht="24.95" customHeight="1" x14ac:dyDescent="0.2">
      <c r="A2" s="143" t="s">
        <v>69</v>
      </c>
      <c r="B2" s="141"/>
      <c r="C2" s="263" t="s">
        <v>184</v>
      </c>
      <c r="D2" s="264"/>
      <c r="E2" s="264"/>
      <c r="F2" s="264"/>
      <c r="G2" s="265"/>
      <c r="AE2" t="s">
        <v>71</v>
      </c>
    </row>
    <row r="3" spans="1:60" ht="24.95" customHeight="1" x14ac:dyDescent="0.2">
      <c r="A3" s="144" t="s">
        <v>7</v>
      </c>
      <c r="B3" s="142"/>
      <c r="C3" s="266" t="s">
        <v>43</v>
      </c>
      <c r="D3" s="267"/>
      <c r="E3" s="267"/>
      <c r="F3" s="267"/>
      <c r="G3" s="268"/>
      <c r="AE3" t="s">
        <v>72</v>
      </c>
    </row>
    <row r="4" spans="1:60" ht="24.95" hidden="1" customHeight="1" x14ac:dyDescent="0.2">
      <c r="A4" s="144" t="s">
        <v>8</v>
      </c>
      <c r="B4" s="142"/>
      <c r="C4" s="266"/>
      <c r="D4" s="267"/>
      <c r="E4" s="267"/>
      <c r="F4" s="267"/>
      <c r="G4" s="268"/>
      <c r="AE4" t="s">
        <v>73</v>
      </c>
    </row>
    <row r="5" spans="1:60" hidden="1" x14ac:dyDescent="0.2">
      <c r="A5" s="145" t="s">
        <v>74</v>
      </c>
      <c r="B5" s="146"/>
      <c r="C5" s="147"/>
      <c r="D5" s="148"/>
      <c r="E5" s="148"/>
      <c r="F5" s="148"/>
      <c r="G5" s="149"/>
      <c r="AE5" t="s">
        <v>75</v>
      </c>
    </row>
    <row r="7" spans="1:60" ht="38.25" x14ac:dyDescent="0.2">
      <c r="A7" s="154" t="s">
        <v>76</v>
      </c>
      <c r="B7" s="155" t="s">
        <v>77</v>
      </c>
      <c r="C7" s="155" t="s">
        <v>78</v>
      </c>
      <c r="D7" s="154" t="s">
        <v>79</v>
      </c>
      <c r="E7" s="154" t="s">
        <v>80</v>
      </c>
      <c r="F7" s="150" t="s">
        <v>81</v>
      </c>
      <c r="G7" s="173" t="s">
        <v>28</v>
      </c>
      <c r="H7" s="174" t="s">
        <v>29</v>
      </c>
      <c r="I7" s="174" t="s">
        <v>82</v>
      </c>
      <c r="J7" s="174" t="s">
        <v>30</v>
      </c>
      <c r="K7" s="174" t="s">
        <v>83</v>
      </c>
      <c r="L7" s="174" t="s">
        <v>84</v>
      </c>
      <c r="M7" s="174" t="s">
        <v>85</v>
      </c>
      <c r="N7" s="174" t="s">
        <v>86</v>
      </c>
      <c r="O7" s="174" t="s">
        <v>87</v>
      </c>
      <c r="P7" s="174" t="s">
        <v>88</v>
      </c>
      <c r="Q7" s="174" t="s">
        <v>89</v>
      </c>
      <c r="R7" s="174" t="s">
        <v>90</v>
      </c>
      <c r="S7" s="174" t="s">
        <v>91</v>
      </c>
      <c r="T7" s="174" t="s">
        <v>92</v>
      </c>
      <c r="U7" s="157" t="s">
        <v>93</v>
      </c>
    </row>
    <row r="8" spans="1:60" x14ac:dyDescent="0.2">
      <c r="A8" s="175" t="s">
        <v>94</v>
      </c>
      <c r="B8" s="176" t="s">
        <v>63</v>
      </c>
      <c r="C8" s="177" t="s">
        <v>64</v>
      </c>
      <c r="D8" s="178"/>
      <c r="E8" s="179"/>
      <c r="F8" s="180"/>
      <c r="G8" s="180">
        <f>SUMIF(AE9:AE88,"&lt;&gt;NOR",G9:G88)</f>
        <v>0</v>
      </c>
      <c r="H8" s="180"/>
      <c r="I8" s="180">
        <f>SUM(I9:I88)</f>
        <v>0</v>
      </c>
      <c r="J8" s="180"/>
      <c r="K8" s="180">
        <f>SUM(K9:K88)</f>
        <v>0</v>
      </c>
      <c r="L8" s="180"/>
      <c r="M8" s="180">
        <f>SUM(M9:M88)</f>
        <v>0</v>
      </c>
      <c r="N8" s="156"/>
      <c r="O8" s="156">
        <f>SUM(O9:O88)</f>
        <v>38.453980000000001</v>
      </c>
      <c r="P8" s="156"/>
      <c r="Q8" s="156">
        <f>SUM(Q9:Q88)</f>
        <v>0</v>
      </c>
      <c r="R8" s="156"/>
      <c r="S8" s="156"/>
      <c r="T8" s="175"/>
      <c r="U8" s="156">
        <f>SUM(U9:U88)</f>
        <v>414.64000000000004</v>
      </c>
      <c r="AE8" t="s">
        <v>95</v>
      </c>
    </row>
    <row r="9" spans="1:60" outlineLevel="1" x14ac:dyDescent="0.2">
      <c r="A9" s="152">
        <v>1</v>
      </c>
      <c r="B9" s="158"/>
      <c r="C9" s="193" t="s">
        <v>96</v>
      </c>
      <c r="D9" s="160" t="s">
        <v>97</v>
      </c>
      <c r="E9" s="167">
        <v>19.7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0.20399999999999999</v>
      </c>
      <c r="U9" s="161">
        <f>ROUND(E9*T9,2)</f>
        <v>4.0199999999999996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98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8"/>
      <c r="C10" s="194" t="s">
        <v>99</v>
      </c>
      <c r="D10" s="163"/>
      <c r="E10" s="168">
        <v>19.7</v>
      </c>
      <c r="F10" s="171"/>
      <c r="G10" s="171"/>
      <c r="H10" s="171"/>
      <c r="I10" s="171"/>
      <c r="J10" s="171"/>
      <c r="K10" s="171"/>
      <c r="L10" s="171"/>
      <c r="M10" s="171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100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2</v>
      </c>
      <c r="B11" s="158"/>
      <c r="C11" s="193" t="s">
        <v>101</v>
      </c>
      <c r="D11" s="160" t="s">
        <v>97</v>
      </c>
      <c r="E11" s="167">
        <v>19.7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1">
        <v>0</v>
      </c>
      <c r="O11" s="161">
        <f>ROUND(E11*N11,5)</f>
        <v>0</v>
      </c>
      <c r="P11" s="161">
        <v>0</v>
      </c>
      <c r="Q11" s="161">
        <f>ROUND(E11*P11,5)</f>
        <v>0</v>
      </c>
      <c r="R11" s="161"/>
      <c r="S11" s="161"/>
      <c r="T11" s="162">
        <v>5.1999999999999998E-3</v>
      </c>
      <c r="U11" s="161">
        <f>ROUND(E11*T11,2)</f>
        <v>0.1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98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8"/>
      <c r="C12" s="194" t="s">
        <v>99</v>
      </c>
      <c r="D12" s="163"/>
      <c r="E12" s="168">
        <v>19.7</v>
      </c>
      <c r="F12" s="171"/>
      <c r="G12" s="171"/>
      <c r="H12" s="171"/>
      <c r="I12" s="171"/>
      <c r="J12" s="171"/>
      <c r="K12" s="171"/>
      <c r="L12" s="171"/>
      <c r="M12" s="171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100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3</v>
      </c>
      <c r="B13" s="158"/>
      <c r="C13" s="193" t="s">
        <v>102</v>
      </c>
      <c r="D13" s="160" t="s">
        <v>97</v>
      </c>
      <c r="E13" s="167">
        <v>19.7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98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8"/>
      <c r="C14" s="194" t="s">
        <v>99</v>
      </c>
      <c r="D14" s="163"/>
      <c r="E14" s="168">
        <v>19.7</v>
      </c>
      <c r="F14" s="171"/>
      <c r="G14" s="171"/>
      <c r="H14" s="171"/>
      <c r="I14" s="171"/>
      <c r="J14" s="171"/>
      <c r="K14" s="171"/>
      <c r="L14" s="171"/>
      <c r="M14" s="171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100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4</v>
      </c>
      <c r="B15" s="158"/>
      <c r="C15" s="193" t="s">
        <v>103</v>
      </c>
      <c r="D15" s="160" t="s">
        <v>104</v>
      </c>
      <c r="E15" s="167">
        <v>5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11.632999999999999</v>
      </c>
      <c r="U15" s="161">
        <f>ROUND(E15*T15,2)</f>
        <v>58.17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98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5</v>
      </c>
      <c r="B16" s="158"/>
      <c r="C16" s="193" t="s">
        <v>105</v>
      </c>
      <c r="D16" s="160" t="s">
        <v>104</v>
      </c>
      <c r="E16" s="167">
        <v>5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61">
        <v>0</v>
      </c>
      <c r="O16" s="161">
        <f>ROUND(E16*N16,5)</f>
        <v>0</v>
      </c>
      <c r="P16" s="161">
        <v>0</v>
      </c>
      <c r="Q16" s="161">
        <f>ROUND(E16*P16,5)</f>
        <v>0</v>
      </c>
      <c r="R16" s="161"/>
      <c r="S16" s="161"/>
      <c r="T16" s="162">
        <v>7.6509999999999998</v>
      </c>
      <c r="U16" s="161">
        <f>ROUND(E16*T16,2)</f>
        <v>38.26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98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2">
        <v>6</v>
      </c>
      <c r="B17" s="158"/>
      <c r="C17" s="193" t="s">
        <v>106</v>
      </c>
      <c r="D17" s="160" t="s">
        <v>104</v>
      </c>
      <c r="E17" s="167">
        <v>5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61">
        <v>0.05</v>
      </c>
      <c r="O17" s="161">
        <f>ROUND(E17*N17,5)</f>
        <v>0.25</v>
      </c>
      <c r="P17" s="161">
        <v>0</v>
      </c>
      <c r="Q17" s="161">
        <f>ROUND(E17*P17,5)</f>
        <v>0</v>
      </c>
      <c r="R17" s="161"/>
      <c r="S17" s="161"/>
      <c r="T17" s="162">
        <v>0.30299999999999999</v>
      </c>
      <c r="U17" s="161">
        <f>ROUND(E17*T17,2)</f>
        <v>1.52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98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7</v>
      </c>
      <c r="B18" s="158"/>
      <c r="C18" s="193" t="s">
        <v>107</v>
      </c>
      <c r="D18" s="160" t="s">
        <v>104</v>
      </c>
      <c r="E18" s="167">
        <v>5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61">
        <v>0</v>
      </c>
      <c r="O18" s="161">
        <f>ROUND(E18*N18,5)</f>
        <v>0</v>
      </c>
      <c r="P18" s="161">
        <v>0</v>
      </c>
      <c r="Q18" s="161">
        <f>ROUND(E18*P18,5)</f>
        <v>0</v>
      </c>
      <c r="R18" s="161"/>
      <c r="S18" s="161"/>
      <c r="T18" s="162">
        <v>0.74199999999999999</v>
      </c>
      <c r="U18" s="161">
        <f>ROUND(E18*T18,2)</f>
        <v>3.71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8</v>
      </c>
      <c r="B19" s="158"/>
      <c r="C19" s="193" t="s">
        <v>108</v>
      </c>
      <c r="D19" s="160" t="s">
        <v>97</v>
      </c>
      <c r="E19" s="167">
        <v>2.5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61">
        <v>0</v>
      </c>
      <c r="O19" s="161">
        <f>ROUND(E19*N19,5)</f>
        <v>0</v>
      </c>
      <c r="P19" s="161">
        <v>0</v>
      </c>
      <c r="Q19" s="161">
        <f>ROUND(E19*P19,5)</f>
        <v>0</v>
      </c>
      <c r="R19" s="161"/>
      <c r="S19" s="161"/>
      <c r="T19" s="162">
        <v>0</v>
      </c>
      <c r="U19" s="161">
        <f>ROUND(E19*T19,2)</f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98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8"/>
      <c r="C20" s="194" t="s">
        <v>109</v>
      </c>
      <c r="D20" s="163"/>
      <c r="E20" s="168">
        <v>2.5</v>
      </c>
      <c r="F20" s="171"/>
      <c r="G20" s="171"/>
      <c r="H20" s="171"/>
      <c r="I20" s="171"/>
      <c r="J20" s="171"/>
      <c r="K20" s="171"/>
      <c r="L20" s="171"/>
      <c r="M20" s="171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100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9</v>
      </c>
      <c r="B21" s="158"/>
      <c r="C21" s="193" t="s">
        <v>110</v>
      </c>
      <c r="D21" s="160" t="s">
        <v>97</v>
      </c>
      <c r="E21" s="167">
        <v>2.5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0.20200000000000001</v>
      </c>
      <c r="U21" s="161">
        <f>ROUND(E21*T21,2)</f>
        <v>0.51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98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8"/>
      <c r="C22" s="194" t="s">
        <v>109</v>
      </c>
      <c r="D22" s="163"/>
      <c r="E22" s="168">
        <v>2.5</v>
      </c>
      <c r="F22" s="171"/>
      <c r="G22" s="171"/>
      <c r="H22" s="171"/>
      <c r="I22" s="171"/>
      <c r="J22" s="171"/>
      <c r="K22" s="171"/>
      <c r="L22" s="171"/>
      <c r="M22" s="171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100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10</v>
      </c>
      <c r="B23" s="158"/>
      <c r="C23" s="193" t="s">
        <v>111</v>
      </c>
      <c r="D23" s="160" t="s">
        <v>97</v>
      </c>
      <c r="E23" s="167">
        <v>10.59</v>
      </c>
      <c r="F23" s="170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61">
        <v>1.67</v>
      </c>
      <c r="O23" s="161">
        <f>ROUND(E23*N23,5)</f>
        <v>17.685300000000002</v>
      </c>
      <c r="P23" s="161">
        <v>0</v>
      </c>
      <c r="Q23" s="161">
        <f>ROUND(E23*P23,5)</f>
        <v>0</v>
      </c>
      <c r="R23" s="161"/>
      <c r="S23" s="161"/>
      <c r="T23" s="162">
        <v>0</v>
      </c>
      <c r="U23" s="161">
        <f>ROUND(E23*T23,2)</f>
        <v>0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112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8"/>
      <c r="C24" s="194" t="s">
        <v>113</v>
      </c>
      <c r="D24" s="163"/>
      <c r="E24" s="168">
        <v>10.59</v>
      </c>
      <c r="F24" s="171"/>
      <c r="G24" s="171"/>
      <c r="H24" s="171"/>
      <c r="I24" s="171"/>
      <c r="J24" s="171"/>
      <c r="K24" s="171"/>
      <c r="L24" s="171"/>
      <c r="M24" s="171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100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11</v>
      </c>
      <c r="B25" s="158"/>
      <c r="C25" s="193" t="s">
        <v>114</v>
      </c>
      <c r="D25" s="160" t="s">
        <v>115</v>
      </c>
      <c r="E25" s="167">
        <v>218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0.17199999999999999</v>
      </c>
      <c r="U25" s="161">
        <f>ROUND(E25*T25,2)</f>
        <v>37.5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98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8"/>
      <c r="C26" s="194" t="s">
        <v>116</v>
      </c>
      <c r="D26" s="163"/>
      <c r="E26" s="168">
        <v>218</v>
      </c>
      <c r="F26" s="171"/>
      <c r="G26" s="171"/>
      <c r="H26" s="171"/>
      <c r="I26" s="171"/>
      <c r="J26" s="171"/>
      <c r="K26" s="171"/>
      <c r="L26" s="171"/>
      <c r="M26" s="171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100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12</v>
      </c>
      <c r="B27" s="158"/>
      <c r="C27" s="193" t="s">
        <v>117</v>
      </c>
      <c r="D27" s="160" t="s">
        <v>115</v>
      </c>
      <c r="E27" s="167">
        <v>34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0.26800000000000002</v>
      </c>
      <c r="U27" s="161">
        <f>ROUND(E27*T27,2)</f>
        <v>9.11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98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13</v>
      </c>
      <c r="B28" s="158"/>
      <c r="C28" s="193" t="s">
        <v>118</v>
      </c>
      <c r="D28" s="160" t="s">
        <v>119</v>
      </c>
      <c r="E28" s="167">
        <v>21.32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61">
        <v>0</v>
      </c>
      <c r="O28" s="161">
        <f>ROUND(E28*N28,5)</f>
        <v>0</v>
      </c>
      <c r="P28" s="161">
        <v>0</v>
      </c>
      <c r="Q28" s="161">
        <f>ROUND(E28*P28,5)</f>
        <v>0</v>
      </c>
      <c r="R28" s="161"/>
      <c r="S28" s="161"/>
      <c r="T28" s="162">
        <v>1.603</v>
      </c>
      <c r="U28" s="161">
        <f>ROUND(E28*T28,2)</f>
        <v>34.18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98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8"/>
      <c r="C29" s="194" t="s">
        <v>120</v>
      </c>
      <c r="D29" s="163"/>
      <c r="E29" s="168">
        <v>21.32</v>
      </c>
      <c r="F29" s="171"/>
      <c r="G29" s="171"/>
      <c r="H29" s="171"/>
      <c r="I29" s="171"/>
      <c r="J29" s="171"/>
      <c r="K29" s="171"/>
      <c r="L29" s="171"/>
      <c r="M29" s="171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100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14</v>
      </c>
      <c r="B30" s="158"/>
      <c r="C30" s="193" t="s">
        <v>121</v>
      </c>
      <c r="D30" s="160" t="s">
        <v>122</v>
      </c>
      <c r="E30" s="167">
        <v>15.1</v>
      </c>
      <c r="F30" s="170"/>
      <c r="G30" s="171">
        <f>ROUND(E30*F30,2)</f>
        <v>0</v>
      </c>
      <c r="H30" s="170"/>
      <c r="I30" s="171">
        <f>ROUND(E30*H30,2)</f>
        <v>0</v>
      </c>
      <c r="J30" s="170"/>
      <c r="K30" s="171">
        <f>ROUND(E30*J30,2)</f>
        <v>0</v>
      </c>
      <c r="L30" s="171">
        <v>21</v>
      </c>
      <c r="M30" s="171">
        <f>G30*(1+L30/100)</f>
        <v>0</v>
      </c>
      <c r="N30" s="161">
        <v>1E-3</v>
      </c>
      <c r="O30" s="161">
        <f>ROUND(E30*N30,5)</f>
        <v>1.5100000000000001E-2</v>
      </c>
      <c r="P30" s="161">
        <v>0</v>
      </c>
      <c r="Q30" s="161">
        <f>ROUND(E30*P30,5)</f>
        <v>0</v>
      </c>
      <c r="R30" s="161"/>
      <c r="S30" s="161"/>
      <c r="T30" s="162">
        <v>0</v>
      </c>
      <c r="U30" s="161">
        <f>ROUND(E30*T30,2)</f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112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/>
      <c r="B31" s="158"/>
      <c r="C31" s="194" t="s">
        <v>123</v>
      </c>
      <c r="D31" s="163"/>
      <c r="E31" s="168">
        <v>15.1</v>
      </c>
      <c r="F31" s="171"/>
      <c r="G31" s="171"/>
      <c r="H31" s="171"/>
      <c r="I31" s="171"/>
      <c r="J31" s="171"/>
      <c r="K31" s="171"/>
      <c r="L31" s="171"/>
      <c r="M31" s="171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100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2">
        <v>15</v>
      </c>
      <c r="B32" s="158"/>
      <c r="C32" s="193" t="s">
        <v>124</v>
      </c>
      <c r="D32" s="160" t="s">
        <v>119</v>
      </c>
      <c r="E32" s="167">
        <v>1.5100000000000001E-2</v>
      </c>
      <c r="F32" s="170"/>
      <c r="G32" s="171">
        <f>ROUND(E32*F32,2)</f>
        <v>0</v>
      </c>
      <c r="H32" s="170"/>
      <c r="I32" s="171">
        <f>ROUND(E32*H32,2)</f>
        <v>0</v>
      </c>
      <c r="J32" s="170"/>
      <c r="K32" s="171">
        <f>ROUND(E32*J32,2)</f>
        <v>0</v>
      </c>
      <c r="L32" s="171">
        <v>21</v>
      </c>
      <c r="M32" s="171">
        <f>G32*(1+L32/100)</f>
        <v>0</v>
      </c>
      <c r="N32" s="161">
        <v>0</v>
      </c>
      <c r="O32" s="161">
        <f>ROUND(E32*N32,5)</f>
        <v>0</v>
      </c>
      <c r="P32" s="161">
        <v>0</v>
      </c>
      <c r="Q32" s="161">
        <f>ROUND(E32*P32,5)</f>
        <v>0</v>
      </c>
      <c r="R32" s="161"/>
      <c r="S32" s="161"/>
      <c r="T32" s="162">
        <v>1.603</v>
      </c>
      <c r="U32" s="161">
        <f>ROUND(E32*T32,2)</f>
        <v>0.02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98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/>
      <c r="B33" s="158"/>
      <c r="C33" s="194" t="s">
        <v>125</v>
      </c>
      <c r="D33" s="163"/>
      <c r="E33" s="168">
        <v>1.5100000000000001E-2</v>
      </c>
      <c r="F33" s="171"/>
      <c r="G33" s="171"/>
      <c r="H33" s="171"/>
      <c r="I33" s="171"/>
      <c r="J33" s="171"/>
      <c r="K33" s="171"/>
      <c r="L33" s="171"/>
      <c r="M33" s="171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100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16</v>
      </c>
      <c r="B34" s="158"/>
      <c r="C34" s="193" t="s">
        <v>126</v>
      </c>
      <c r="D34" s="160" t="s">
        <v>115</v>
      </c>
      <c r="E34" s="167">
        <v>302</v>
      </c>
      <c r="F34" s="170"/>
      <c r="G34" s="171">
        <f>ROUND(E34*F34,2)</f>
        <v>0</v>
      </c>
      <c r="H34" s="170"/>
      <c r="I34" s="171">
        <f>ROUND(E34*H34,2)</f>
        <v>0</v>
      </c>
      <c r="J34" s="170"/>
      <c r="K34" s="171">
        <f>ROUND(E34*J34,2)</f>
        <v>0</v>
      </c>
      <c r="L34" s="171">
        <v>21</v>
      </c>
      <c r="M34" s="171">
        <f>G34*(1+L34/100)</f>
        <v>0</v>
      </c>
      <c r="N34" s="161">
        <v>0</v>
      </c>
      <c r="O34" s="161">
        <f>ROUND(E34*N34,5)</f>
        <v>0</v>
      </c>
      <c r="P34" s="161">
        <v>0</v>
      </c>
      <c r="Q34" s="161">
        <f>ROUND(E34*P34,5)</f>
        <v>0</v>
      </c>
      <c r="R34" s="161"/>
      <c r="S34" s="161"/>
      <c r="T34" s="162">
        <v>4.4999999999999998E-2</v>
      </c>
      <c r="U34" s="161">
        <f>ROUND(E34*T34,2)</f>
        <v>13.59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98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8"/>
      <c r="C35" s="194" t="s">
        <v>127</v>
      </c>
      <c r="D35" s="163"/>
      <c r="E35" s="168">
        <v>302</v>
      </c>
      <c r="F35" s="171"/>
      <c r="G35" s="171"/>
      <c r="H35" s="171"/>
      <c r="I35" s="171"/>
      <c r="J35" s="171"/>
      <c r="K35" s="171"/>
      <c r="L35" s="171"/>
      <c r="M35" s="171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100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17</v>
      </c>
      <c r="B36" s="158"/>
      <c r="C36" s="193" t="s">
        <v>128</v>
      </c>
      <c r="D36" s="160" t="s">
        <v>115</v>
      </c>
      <c r="E36" s="167">
        <v>533</v>
      </c>
      <c r="F36" s="170"/>
      <c r="G36" s="171">
        <f>ROUND(E36*F36,2)</f>
        <v>0</v>
      </c>
      <c r="H36" s="170"/>
      <c r="I36" s="171">
        <f>ROUND(E36*H36,2)</f>
        <v>0</v>
      </c>
      <c r="J36" s="170"/>
      <c r="K36" s="171">
        <f>ROUND(E36*J36,2)</f>
        <v>0</v>
      </c>
      <c r="L36" s="171">
        <v>21</v>
      </c>
      <c r="M36" s="171">
        <f>G36*(1+L36/100)</f>
        <v>0</v>
      </c>
      <c r="N36" s="161">
        <v>0</v>
      </c>
      <c r="O36" s="161">
        <f>ROUND(E36*N36,5)</f>
        <v>0</v>
      </c>
      <c r="P36" s="161">
        <v>0</v>
      </c>
      <c r="Q36" s="161">
        <f>ROUND(E36*P36,5)</f>
        <v>0</v>
      </c>
      <c r="R36" s="161"/>
      <c r="S36" s="161"/>
      <c r="T36" s="162">
        <v>3.0000000000000001E-3</v>
      </c>
      <c r="U36" s="161">
        <f>ROUND(E36*T36,2)</f>
        <v>1.6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98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/>
      <c r="B37" s="158"/>
      <c r="C37" s="194" t="s">
        <v>129</v>
      </c>
      <c r="D37" s="163"/>
      <c r="E37" s="168">
        <v>533</v>
      </c>
      <c r="F37" s="171"/>
      <c r="G37" s="171"/>
      <c r="H37" s="171"/>
      <c r="I37" s="171"/>
      <c r="J37" s="171"/>
      <c r="K37" s="171"/>
      <c r="L37" s="171"/>
      <c r="M37" s="171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100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18</v>
      </c>
      <c r="B38" s="158"/>
      <c r="C38" s="193" t="s">
        <v>130</v>
      </c>
      <c r="D38" s="160" t="s">
        <v>115</v>
      </c>
      <c r="E38" s="167">
        <v>533</v>
      </c>
      <c r="F38" s="170"/>
      <c r="G38" s="171">
        <f>ROUND(E38*F38,2)</f>
        <v>0</v>
      </c>
      <c r="H38" s="170"/>
      <c r="I38" s="171">
        <f>ROUND(E38*H38,2)</f>
        <v>0</v>
      </c>
      <c r="J38" s="170"/>
      <c r="K38" s="171">
        <f>ROUND(E38*J38,2)</f>
        <v>0</v>
      </c>
      <c r="L38" s="171">
        <v>21</v>
      </c>
      <c r="M38" s="171">
        <f>G38*(1+L38/100)</f>
        <v>0</v>
      </c>
      <c r="N38" s="161">
        <v>0</v>
      </c>
      <c r="O38" s="161">
        <f>ROUND(E38*N38,5)</f>
        <v>0</v>
      </c>
      <c r="P38" s="161">
        <v>0</v>
      </c>
      <c r="Q38" s="161">
        <f>ROUND(E38*P38,5)</f>
        <v>0</v>
      </c>
      <c r="R38" s="161"/>
      <c r="S38" s="161"/>
      <c r="T38" s="162">
        <v>1.4999999999999999E-2</v>
      </c>
      <c r="U38" s="161">
        <f>ROUND(E38*T38,2)</f>
        <v>8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98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8"/>
      <c r="C39" s="194" t="s">
        <v>129</v>
      </c>
      <c r="D39" s="163"/>
      <c r="E39" s="168">
        <v>533</v>
      </c>
      <c r="F39" s="171"/>
      <c r="G39" s="171"/>
      <c r="H39" s="171"/>
      <c r="I39" s="171"/>
      <c r="J39" s="171"/>
      <c r="K39" s="171"/>
      <c r="L39" s="171"/>
      <c r="M39" s="171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100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19</v>
      </c>
      <c r="B40" s="158"/>
      <c r="C40" s="193" t="s">
        <v>131</v>
      </c>
      <c r="D40" s="160" t="s">
        <v>115</v>
      </c>
      <c r="E40" s="167">
        <v>302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0.08</v>
      </c>
      <c r="U40" s="161">
        <f>ROUND(E40*T40,2)</f>
        <v>24.16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98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20</v>
      </c>
      <c r="B41" s="158"/>
      <c r="C41" s="193" t="s">
        <v>132</v>
      </c>
      <c r="D41" s="160" t="s">
        <v>115</v>
      </c>
      <c r="E41" s="167">
        <v>231</v>
      </c>
      <c r="F41" s="170"/>
      <c r="G41" s="171">
        <f>ROUND(E41*F41,2)</f>
        <v>0</v>
      </c>
      <c r="H41" s="170"/>
      <c r="I41" s="171">
        <f>ROUND(E41*H41,2)</f>
        <v>0</v>
      </c>
      <c r="J41" s="170"/>
      <c r="K41" s="171">
        <f>ROUND(E41*J41,2)</f>
        <v>0</v>
      </c>
      <c r="L41" s="171">
        <v>21</v>
      </c>
      <c r="M41" s="171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5.1999999999999998E-2</v>
      </c>
      <c r="U41" s="161">
        <f>ROUND(E41*T41,2)</f>
        <v>12.01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98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/>
      <c r="B42" s="158"/>
      <c r="C42" s="194" t="s">
        <v>133</v>
      </c>
      <c r="D42" s="163"/>
      <c r="E42" s="168">
        <v>231</v>
      </c>
      <c r="F42" s="171"/>
      <c r="G42" s="171"/>
      <c r="H42" s="171"/>
      <c r="I42" s="171"/>
      <c r="J42" s="171"/>
      <c r="K42" s="171"/>
      <c r="L42" s="171"/>
      <c r="M42" s="171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100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21</v>
      </c>
      <c r="B43" s="158"/>
      <c r="C43" s="193" t="s">
        <v>134</v>
      </c>
      <c r="D43" s="160" t="s">
        <v>115</v>
      </c>
      <c r="E43" s="167">
        <v>231</v>
      </c>
      <c r="F43" s="170"/>
      <c r="G43" s="171">
        <f>ROUND(E43*F43,2)</f>
        <v>0</v>
      </c>
      <c r="H43" s="170"/>
      <c r="I43" s="171">
        <f>ROUND(E43*H43,2)</f>
        <v>0</v>
      </c>
      <c r="J43" s="170"/>
      <c r="K43" s="171">
        <f>ROUND(E43*J43,2)</f>
        <v>0</v>
      </c>
      <c r="L43" s="171">
        <v>21</v>
      </c>
      <c r="M43" s="171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2E-3</v>
      </c>
      <c r="U43" s="161">
        <f>ROUND(E43*T43,2)</f>
        <v>0.46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98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>
        <v>22</v>
      </c>
      <c r="B44" s="158"/>
      <c r="C44" s="193" t="s">
        <v>135</v>
      </c>
      <c r="D44" s="160" t="s">
        <v>115</v>
      </c>
      <c r="E44" s="167">
        <v>231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0.06</v>
      </c>
      <c r="U44" s="161">
        <f>ROUND(E44*T44,2)</f>
        <v>13.86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98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23</v>
      </c>
      <c r="B45" s="158"/>
      <c r="C45" s="193" t="s">
        <v>136</v>
      </c>
      <c r="D45" s="160" t="s">
        <v>122</v>
      </c>
      <c r="E45" s="167">
        <v>5.7750000000000004</v>
      </c>
      <c r="F45" s="170"/>
      <c r="G45" s="171">
        <f>ROUND(E45*F45,2)</f>
        <v>0</v>
      </c>
      <c r="H45" s="170"/>
      <c r="I45" s="171">
        <f>ROUND(E45*H45,2)</f>
        <v>0</v>
      </c>
      <c r="J45" s="170"/>
      <c r="K45" s="171">
        <f>ROUND(E45*J45,2)</f>
        <v>0</v>
      </c>
      <c r="L45" s="171">
        <v>21</v>
      </c>
      <c r="M45" s="171">
        <f>G45*(1+L45/100)</f>
        <v>0</v>
      </c>
      <c r="N45" s="161">
        <v>1E-3</v>
      </c>
      <c r="O45" s="161">
        <f>ROUND(E45*N45,5)</f>
        <v>5.7800000000000004E-3</v>
      </c>
      <c r="P45" s="161">
        <v>0</v>
      </c>
      <c r="Q45" s="161">
        <f>ROUND(E45*P45,5)</f>
        <v>0</v>
      </c>
      <c r="R45" s="161"/>
      <c r="S45" s="161"/>
      <c r="T45" s="162">
        <v>0</v>
      </c>
      <c r="U45" s="161">
        <f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112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8"/>
      <c r="C46" s="194" t="s">
        <v>137</v>
      </c>
      <c r="D46" s="163"/>
      <c r="E46" s="168">
        <v>5.7750000000000004</v>
      </c>
      <c r="F46" s="171"/>
      <c r="G46" s="171"/>
      <c r="H46" s="171"/>
      <c r="I46" s="171"/>
      <c r="J46" s="171"/>
      <c r="K46" s="171"/>
      <c r="L46" s="171"/>
      <c r="M46" s="171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100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24</v>
      </c>
      <c r="B47" s="158"/>
      <c r="C47" s="193" t="s">
        <v>130</v>
      </c>
      <c r="D47" s="160" t="s">
        <v>115</v>
      </c>
      <c r="E47" s="167">
        <v>231</v>
      </c>
      <c r="F47" s="170"/>
      <c r="G47" s="171">
        <f t="shared" ref="G47:G56" si="0">ROUND(E47*F47,2)</f>
        <v>0</v>
      </c>
      <c r="H47" s="170"/>
      <c r="I47" s="171">
        <f t="shared" ref="I47:I56" si="1">ROUND(E47*H47,2)</f>
        <v>0</v>
      </c>
      <c r="J47" s="170"/>
      <c r="K47" s="171">
        <f t="shared" ref="K47:K56" si="2">ROUND(E47*J47,2)</f>
        <v>0</v>
      </c>
      <c r="L47" s="171">
        <v>21</v>
      </c>
      <c r="M47" s="171">
        <f t="shared" ref="M47:M56" si="3">G47*(1+L47/100)</f>
        <v>0</v>
      </c>
      <c r="N47" s="161">
        <v>0</v>
      </c>
      <c r="O47" s="161">
        <f t="shared" ref="O47:O56" si="4">ROUND(E47*N47,5)</f>
        <v>0</v>
      </c>
      <c r="P47" s="161">
        <v>0</v>
      </c>
      <c r="Q47" s="161">
        <f t="shared" ref="Q47:Q56" si="5">ROUND(E47*P47,5)</f>
        <v>0</v>
      </c>
      <c r="R47" s="161"/>
      <c r="S47" s="161"/>
      <c r="T47" s="162">
        <v>1.4999999999999999E-2</v>
      </c>
      <c r="U47" s="161">
        <f t="shared" ref="U47:U56" si="6">ROUND(E47*T47,2)</f>
        <v>3.47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98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25</v>
      </c>
      <c r="B48" s="158"/>
      <c r="C48" s="193" t="s">
        <v>138</v>
      </c>
      <c r="D48" s="160" t="s">
        <v>115</v>
      </c>
      <c r="E48" s="167">
        <v>231</v>
      </c>
      <c r="F48" s="170"/>
      <c r="G48" s="171">
        <f t="shared" si="0"/>
        <v>0</v>
      </c>
      <c r="H48" s="170"/>
      <c r="I48" s="171">
        <f t="shared" si="1"/>
        <v>0</v>
      </c>
      <c r="J48" s="170"/>
      <c r="K48" s="171">
        <f t="shared" si="2"/>
        <v>0</v>
      </c>
      <c r="L48" s="171">
        <v>21</v>
      </c>
      <c r="M48" s="17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/>
      <c r="T48" s="162">
        <v>1E-3</v>
      </c>
      <c r="U48" s="161">
        <f t="shared" si="6"/>
        <v>0.23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98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26</v>
      </c>
      <c r="B49" s="158"/>
      <c r="C49" s="193" t="s">
        <v>139</v>
      </c>
      <c r="D49" s="160" t="s">
        <v>115</v>
      </c>
      <c r="E49" s="167">
        <v>231</v>
      </c>
      <c r="F49" s="170"/>
      <c r="G49" s="171">
        <f t="shared" si="0"/>
        <v>0</v>
      </c>
      <c r="H49" s="170"/>
      <c r="I49" s="171">
        <f t="shared" si="1"/>
        <v>0</v>
      </c>
      <c r="J49" s="170"/>
      <c r="K49" s="171">
        <f t="shared" si="2"/>
        <v>0</v>
      </c>
      <c r="L49" s="171">
        <v>21</v>
      </c>
      <c r="M49" s="17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/>
      <c r="T49" s="162">
        <v>1.0999999999999999E-2</v>
      </c>
      <c r="U49" s="161">
        <f t="shared" si="6"/>
        <v>2.54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98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27</v>
      </c>
      <c r="B50" s="158"/>
      <c r="C50" s="193" t="s">
        <v>140</v>
      </c>
      <c r="D50" s="160" t="s">
        <v>104</v>
      </c>
      <c r="E50" s="167">
        <v>5</v>
      </c>
      <c r="F50" s="170"/>
      <c r="G50" s="171">
        <f t="shared" si="0"/>
        <v>0</v>
      </c>
      <c r="H50" s="170"/>
      <c r="I50" s="171">
        <f t="shared" si="1"/>
        <v>0</v>
      </c>
      <c r="J50" s="170"/>
      <c r="K50" s="171">
        <f t="shared" si="2"/>
        <v>0</v>
      </c>
      <c r="L50" s="171">
        <v>21</v>
      </c>
      <c r="M50" s="17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/>
      <c r="T50" s="162">
        <v>1.2849999999999999</v>
      </c>
      <c r="U50" s="161">
        <f t="shared" si="6"/>
        <v>6.43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98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28</v>
      </c>
      <c r="B51" s="158"/>
      <c r="C51" s="193" t="s">
        <v>141</v>
      </c>
      <c r="D51" s="160" t="s">
        <v>104</v>
      </c>
      <c r="E51" s="167">
        <v>5</v>
      </c>
      <c r="F51" s="170"/>
      <c r="G51" s="171">
        <f t="shared" si="0"/>
        <v>0</v>
      </c>
      <c r="H51" s="170"/>
      <c r="I51" s="171">
        <f t="shared" si="1"/>
        <v>0</v>
      </c>
      <c r="J51" s="170"/>
      <c r="K51" s="171">
        <f t="shared" si="2"/>
        <v>0</v>
      </c>
      <c r="L51" s="171">
        <v>21</v>
      </c>
      <c r="M51" s="17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/>
      <c r="T51" s="162">
        <v>0.39600000000000002</v>
      </c>
      <c r="U51" s="161">
        <f t="shared" si="6"/>
        <v>1.98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98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29</v>
      </c>
      <c r="B52" s="158"/>
      <c r="C52" s="193" t="s">
        <v>142</v>
      </c>
      <c r="D52" s="160" t="s">
        <v>143</v>
      </c>
      <c r="E52" s="167">
        <v>5</v>
      </c>
      <c r="F52" s="170"/>
      <c r="G52" s="171">
        <f t="shared" si="0"/>
        <v>0</v>
      </c>
      <c r="H52" s="170"/>
      <c r="I52" s="171">
        <f t="shared" si="1"/>
        <v>0</v>
      </c>
      <c r="J52" s="170"/>
      <c r="K52" s="171">
        <f t="shared" si="2"/>
        <v>0</v>
      </c>
      <c r="L52" s="171">
        <v>21</v>
      </c>
      <c r="M52" s="171">
        <f t="shared" si="3"/>
        <v>0</v>
      </c>
      <c r="N52" s="161">
        <v>0.05</v>
      </c>
      <c r="O52" s="161">
        <f t="shared" si="4"/>
        <v>0.25</v>
      </c>
      <c r="P52" s="161">
        <v>0</v>
      </c>
      <c r="Q52" s="161">
        <f t="shared" si="5"/>
        <v>0</v>
      </c>
      <c r="R52" s="161"/>
      <c r="S52" s="161"/>
      <c r="T52" s="162">
        <v>0</v>
      </c>
      <c r="U52" s="161">
        <f t="shared" si="6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112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30</v>
      </c>
      <c r="B53" s="158"/>
      <c r="C53" s="193" t="s">
        <v>144</v>
      </c>
      <c r="D53" s="160" t="s">
        <v>115</v>
      </c>
      <c r="E53" s="167">
        <v>5</v>
      </c>
      <c r="F53" s="170"/>
      <c r="G53" s="171">
        <f t="shared" si="0"/>
        <v>0</v>
      </c>
      <c r="H53" s="170"/>
      <c r="I53" s="171">
        <f t="shared" si="1"/>
        <v>0</v>
      </c>
      <c r="J53" s="170"/>
      <c r="K53" s="171">
        <f t="shared" si="2"/>
        <v>0</v>
      </c>
      <c r="L53" s="171">
        <v>21</v>
      </c>
      <c r="M53" s="171">
        <f t="shared" si="3"/>
        <v>0</v>
      </c>
      <c r="N53" s="161">
        <v>0</v>
      </c>
      <c r="O53" s="161">
        <f t="shared" si="4"/>
        <v>0</v>
      </c>
      <c r="P53" s="161">
        <v>0</v>
      </c>
      <c r="Q53" s="161">
        <f t="shared" si="5"/>
        <v>0</v>
      </c>
      <c r="R53" s="161"/>
      <c r="S53" s="161"/>
      <c r="T53" s="162">
        <v>0.252</v>
      </c>
      <c r="U53" s="161">
        <f t="shared" si="6"/>
        <v>1.26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98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31</v>
      </c>
      <c r="B54" s="158"/>
      <c r="C54" s="193" t="s">
        <v>145</v>
      </c>
      <c r="D54" s="160" t="s">
        <v>104</v>
      </c>
      <c r="E54" s="167">
        <v>5</v>
      </c>
      <c r="F54" s="170"/>
      <c r="G54" s="171">
        <f t="shared" si="0"/>
        <v>0</v>
      </c>
      <c r="H54" s="170"/>
      <c r="I54" s="171">
        <f t="shared" si="1"/>
        <v>0</v>
      </c>
      <c r="J54" s="170"/>
      <c r="K54" s="171">
        <f t="shared" si="2"/>
        <v>0</v>
      </c>
      <c r="L54" s="171">
        <v>21</v>
      </c>
      <c r="M54" s="171">
        <f t="shared" si="3"/>
        <v>0</v>
      </c>
      <c r="N54" s="161">
        <v>5.5999999999999995E-4</v>
      </c>
      <c r="O54" s="161">
        <f t="shared" si="4"/>
        <v>2.8E-3</v>
      </c>
      <c r="P54" s="161">
        <v>0</v>
      </c>
      <c r="Q54" s="161">
        <f t="shared" si="5"/>
        <v>0</v>
      </c>
      <c r="R54" s="161"/>
      <c r="S54" s="161"/>
      <c r="T54" s="162">
        <v>0.874</v>
      </c>
      <c r="U54" s="161">
        <f t="shared" si="6"/>
        <v>4.37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98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32</v>
      </c>
      <c r="B55" s="158"/>
      <c r="C55" s="193" t="s">
        <v>146</v>
      </c>
      <c r="D55" s="160" t="s">
        <v>115</v>
      </c>
      <c r="E55" s="167">
        <v>5</v>
      </c>
      <c r="F55" s="170"/>
      <c r="G55" s="171">
        <f t="shared" si="0"/>
        <v>0</v>
      </c>
      <c r="H55" s="170"/>
      <c r="I55" s="171">
        <f t="shared" si="1"/>
        <v>0</v>
      </c>
      <c r="J55" s="170"/>
      <c r="K55" s="171">
        <f t="shared" si="2"/>
        <v>0</v>
      </c>
      <c r="L55" s="171">
        <v>21</v>
      </c>
      <c r="M55" s="171">
        <f t="shared" si="3"/>
        <v>0</v>
      </c>
      <c r="N55" s="161">
        <v>2.4000000000000001E-4</v>
      </c>
      <c r="O55" s="161">
        <f t="shared" si="4"/>
        <v>1.1999999999999999E-3</v>
      </c>
      <c r="P55" s="161">
        <v>0</v>
      </c>
      <c r="Q55" s="161">
        <f t="shared" si="5"/>
        <v>0</v>
      </c>
      <c r="R55" s="161"/>
      <c r="S55" s="161"/>
      <c r="T55" s="162">
        <v>0.127</v>
      </c>
      <c r="U55" s="161">
        <f t="shared" si="6"/>
        <v>0.64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98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33</v>
      </c>
      <c r="B56" s="158"/>
      <c r="C56" s="193" t="s">
        <v>147</v>
      </c>
      <c r="D56" s="160" t="s">
        <v>104</v>
      </c>
      <c r="E56" s="167">
        <v>60</v>
      </c>
      <c r="F56" s="170"/>
      <c r="G56" s="171">
        <f t="shared" si="0"/>
        <v>0</v>
      </c>
      <c r="H56" s="170"/>
      <c r="I56" s="171">
        <f t="shared" si="1"/>
        <v>0</v>
      </c>
      <c r="J56" s="170"/>
      <c r="K56" s="171">
        <f t="shared" si="2"/>
        <v>0</v>
      </c>
      <c r="L56" s="171">
        <v>21</v>
      </c>
      <c r="M56" s="171">
        <f t="shared" si="3"/>
        <v>0</v>
      </c>
      <c r="N56" s="161">
        <v>9.2000000000000003E-4</v>
      </c>
      <c r="O56" s="161">
        <f t="shared" si="4"/>
        <v>5.5199999999999999E-2</v>
      </c>
      <c r="P56" s="161">
        <v>0</v>
      </c>
      <c r="Q56" s="161">
        <f t="shared" si="5"/>
        <v>0</v>
      </c>
      <c r="R56" s="161"/>
      <c r="S56" s="161"/>
      <c r="T56" s="162">
        <v>0</v>
      </c>
      <c r="U56" s="161">
        <f t="shared" si="6"/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112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8"/>
      <c r="C57" s="194" t="s">
        <v>148</v>
      </c>
      <c r="D57" s="163"/>
      <c r="E57" s="168">
        <v>60</v>
      </c>
      <c r="F57" s="171"/>
      <c r="G57" s="171"/>
      <c r="H57" s="171"/>
      <c r="I57" s="171"/>
      <c r="J57" s="171"/>
      <c r="K57" s="171"/>
      <c r="L57" s="171"/>
      <c r="M57" s="171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100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34</v>
      </c>
      <c r="B58" s="158"/>
      <c r="C58" s="193" t="s">
        <v>149</v>
      </c>
      <c r="D58" s="160" t="s">
        <v>97</v>
      </c>
      <c r="E58" s="167">
        <v>0.75</v>
      </c>
      <c r="F58" s="170"/>
      <c r="G58" s="171">
        <f>ROUND(E58*F58,2)</f>
        <v>0</v>
      </c>
      <c r="H58" s="170"/>
      <c r="I58" s="171">
        <f>ROUND(E58*H58,2)</f>
        <v>0</v>
      </c>
      <c r="J58" s="170"/>
      <c r="K58" s="171">
        <f>ROUND(E58*J58,2)</f>
        <v>0</v>
      </c>
      <c r="L58" s="171">
        <v>21</v>
      </c>
      <c r="M58" s="171">
        <f>G58*(1+L58/100)</f>
        <v>0</v>
      </c>
      <c r="N58" s="161">
        <v>0.6</v>
      </c>
      <c r="O58" s="161">
        <f>ROUND(E58*N58,5)</f>
        <v>0.45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112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8"/>
      <c r="C59" s="194" t="s">
        <v>150</v>
      </c>
      <c r="D59" s="163"/>
      <c r="E59" s="168">
        <v>0.75</v>
      </c>
      <c r="F59" s="171"/>
      <c r="G59" s="171"/>
      <c r="H59" s="171"/>
      <c r="I59" s="171"/>
      <c r="J59" s="171"/>
      <c r="K59" s="171"/>
      <c r="L59" s="171"/>
      <c r="M59" s="171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100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35</v>
      </c>
      <c r="B60" s="158"/>
      <c r="C60" s="193" t="s">
        <v>151</v>
      </c>
      <c r="D60" s="160" t="s">
        <v>104</v>
      </c>
      <c r="E60" s="167">
        <v>15</v>
      </c>
      <c r="F60" s="170"/>
      <c r="G60" s="171">
        <f>ROUND(E60*F60,2)</f>
        <v>0</v>
      </c>
      <c r="H60" s="170"/>
      <c r="I60" s="171">
        <f>ROUND(E60*H60,2)</f>
        <v>0</v>
      </c>
      <c r="J60" s="170"/>
      <c r="K60" s="171">
        <f>ROUND(E60*J60,2)</f>
        <v>0</v>
      </c>
      <c r="L60" s="171">
        <v>21</v>
      </c>
      <c r="M60" s="171">
        <f>G60*(1+L60/100)</f>
        <v>0</v>
      </c>
      <c r="N60" s="161">
        <v>6.0000000000000001E-3</v>
      </c>
      <c r="O60" s="161">
        <f>ROUND(E60*N60,5)</f>
        <v>0.09</v>
      </c>
      <c r="P60" s="161">
        <v>0</v>
      </c>
      <c r="Q60" s="161">
        <f>ROUND(E60*P60,5)</f>
        <v>0</v>
      </c>
      <c r="R60" s="161"/>
      <c r="S60" s="161"/>
      <c r="T60" s="162">
        <v>0</v>
      </c>
      <c r="U60" s="161">
        <f>ROUND(E60*T60,2)</f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112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36</v>
      </c>
      <c r="B61" s="158"/>
      <c r="C61" s="193" t="s">
        <v>152</v>
      </c>
      <c r="D61" s="160" t="s">
        <v>104</v>
      </c>
      <c r="E61" s="167">
        <v>15</v>
      </c>
      <c r="F61" s="170"/>
      <c r="G61" s="171">
        <f>ROUND(E61*F61,2)</f>
        <v>0</v>
      </c>
      <c r="H61" s="170"/>
      <c r="I61" s="171">
        <f>ROUND(E61*H61,2)</f>
        <v>0</v>
      </c>
      <c r="J61" s="170"/>
      <c r="K61" s="171">
        <f>ROUND(E61*J61,2)</f>
        <v>0</v>
      </c>
      <c r="L61" s="171">
        <v>21</v>
      </c>
      <c r="M61" s="171">
        <f>G61*(1+L61/100)</f>
        <v>0</v>
      </c>
      <c r="N61" s="161">
        <v>5.0000000000000001E-4</v>
      </c>
      <c r="O61" s="161">
        <f>ROUND(E61*N61,5)</f>
        <v>7.4999999999999997E-3</v>
      </c>
      <c r="P61" s="161">
        <v>0</v>
      </c>
      <c r="Q61" s="161">
        <f>ROUND(E61*P61,5)</f>
        <v>0</v>
      </c>
      <c r="R61" s="161"/>
      <c r="S61" s="161"/>
      <c r="T61" s="162">
        <v>0</v>
      </c>
      <c r="U61" s="161">
        <f>ROUND(E61*T61,2)</f>
        <v>0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112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37</v>
      </c>
      <c r="B62" s="158"/>
      <c r="C62" s="193" t="s">
        <v>153</v>
      </c>
      <c r="D62" s="160" t="s">
        <v>154</v>
      </c>
      <c r="E62" s="167">
        <v>20</v>
      </c>
      <c r="F62" s="170"/>
      <c r="G62" s="171">
        <f>ROUND(E62*F62,2)</f>
        <v>0</v>
      </c>
      <c r="H62" s="170"/>
      <c r="I62" s="171">
        <f>ROUND(E62*H62,2)</f>
        <v>0</v>
      </c>
      <c r="J62" s="170"/>
      <c r="K62" s="171">
        <f>ROUND(E62*J62,2)</f>
        <v>0</v>
      </c>
      <c r="L62" s="171">
        <v>21</v>
      </c>
      <c r="M62" s="171">
        <f>G62*(1+L62/100)</f>
        <v>0</v>
      </c>
      <c r="N62" s="161">
        <v>3.0000000000000001E-5</v>
      </c>
      <c r="O62" s="161">
        <f>ROUND(E62*N62,5)</f>
        <v>5.9999999999999995E-4</v>
      </c>
      <c r="P62" s="161">
        <v>0</v>
      </c>
      <c r="Q62" s="161">
        <f>ROUND(E62*P62,5)</f>
        <v>0</v>
      </c>
      <c r="R62" s="161"/>
      <c r="S62" s="161"/>
      <c r="T62" s="162">
        <v>0</v>
      </c>
      <c r="U62" s="161">
        <f>ROUND(E62*T62,2)</f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112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8"/>
      <c r="C63" s="194" t="s">
        <v>155</v>
      </c>
      <c r="D63" s="163"/>
      <c r="E63" s="168">
        <v>20</v>
      </c>
      <c r="F63" s="171"/>
      <c r="G63" s="171"/>
      <c r="H63" s="171"/>
      <c r="I63" s="171"/>
      <c r="J63" s="171"/>
      <c r="K63" s="171"/>
      <c r="L63" s="171"/>
      <c r="M63" s="171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100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38</v>
      </c>
      <c r="B64" s="158"/>
      <c r="C64" s="193" t="s">
        <v>156</v>
      </c>
      <c r="D64" s="160" t="s">
        <v>97</v>
      </c>
      <c r="E64" s="167">
        <v>0.2</v>
      </c>
      <c r="F64" s="170"/>
      <c r="G64" s="171">
        <f>ROUND(E64*F64,2)</f>
        <v>0</v>
      </c>
      <c r="H64" s="170"/>
      <c r="I64" s="171">
        <f>ROUND(E64*H64,2)</f>
        <v>0</v>
      </c>
      <c r="J64" s="170"/>
      <c r="K64" s="171">
        <f>ROUND(E64*J64,2)</f>
        <v>0</v>
      </c>
      <c r="L64" s="171">
        <v>21</v>
      </c>
      <c r="M64" s="171">
        <f>G64*(1+L64/100)</f>
        <v>0</v>
      </c>
      <c r="N64" s="161">
        <v>0</v>
      </c>
      <c r="O64" s="161">
        <f>ROUND(E64*N64,5)</f>
        <v>0</v>
      </c>
      <c r="P64" s="161">
        <v>0</v>
      </c>
      <c r="Q64" s="161">
        <f>ROUND(E64*P64,5)</f>
        <v>0</v>
      </c>
      <c r="R64" s="161"/>
      <c r="S64" s="161"/>
      <c r="T64" s="162">
        <v>0.26</v>
      </c>
      <c r="U64" s="161">
        <f>ROUND(E64*T64,2)</f>
        <v>0.05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98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/>
      <c r="B65" s="158"/>
      <c r="C65" s="194" t="s">
        <v>157</v>
      </c>
      <c r="D65" s="163"/>
      <c r="E65" s="168">
        <v>0.2</v>
      </c>
      <c r="F65" s="171"/>
      <c r="G65" s="171"/>
      <c r="H65" s="171"/>
      <c r="I65" s="171"/>
      <c r="J65" s="171"/>
      <c r="K65" s="171"/>
      <c r="L65" s="171"/>
      <c r="M65" s="171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100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39</v>
      </c>
      <c r="B66" s="158"/>
      <c r="C66" s="193" t="s">
        <v>158</v>
      </c>
      <c r="D66" s="160" t="s">
        <v>104</v>
      </c>
      <c r="E66" s="167">
        <v>1985</v>
      </c>
      <c r="F66" s="170"/>
      <c r="G66" s="171">
        <f>ROUND(E66*F66,2)</f>
        <v>0</v>
      </c>
      <c r="H66" s="170"/>
      <c r="I66" s="171">
        <f>ROUND(E66*H66,2)</f>
        <v>0</v>
      </c>
      <c r="J66" s="170"/>
      <c r="K66" s="171">
        <f>ROUND(E66*J66,2)</f>
        <v>0</v>
      </c>
      <c r="L66" s="171">
        <v>21</v>
      </c>
      <c r="M66" s="171">
        <f>G66*(1+L66/100)</f>
        <v>0</v>
      </c>
      <c r="N66" s="161">
        <v>0</v>
      </c>
      <c r="O66" s="161">
        <f>ROUND(E66*N66,5)</f>
        <v>0</v>
      </c>
      <c r="P66" s="161">
        <v>0</v>
      </c>
      <c r="Q66" s="161">
        <f>ROUND(E66*P66,5)</f>
        <v>0</v>
      </c>
      <c r="R66" s="161"/>
      <c r="S66" s="161"/>
      <c r="T66" s="162">
        <v>2.4E-2</v>
      </c>
      <c r="U66" s="161">
        <f>ROUND(E66*T66,2)</f>
        <v>47.64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98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/>
      <c r="B67" s="158"/>
      <c r="C67" s="194" t="s">
        <v>159</v>
      </c>
      <c r="D67" s="163"/>
      <c r="E67" s="168">
        <v>1985</v>
      </c>
      <c r="F67" s="171"/>
      <c r="G67" s="171"/>
      <c r="H67" s="171"/>
      <c r="I67" s="171"/>
      <c r="J67" s="171"/>
      <c r="K67" s="171"/>
      <c r="L67" s="171"/>
      <c r="M67" s="171"/>
      <c r="N67" s="161"/>
      <c r="O67" s="161"/>
      <c r="P67" s="161"/>
      <c r="Q67" s="161"/>
      <c r="R67" s="161"/>
      <c r="S67" s="161"/>
      <c r="T67" s="162"/>
      <c r="U67" s="161"/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100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>
        <v>40</v>
      </c>
      <c r="B68" s="158"/>
      <c r="C68" s="193" t="s">
        <v>160</v>
      </c>
      <c r="D68" s="160" t="s">
        <v>104</v>
      </c>
      <c r="E68" s="167">
        <v>1985</v>
      </c>
      <c r="F68" s="170"/>
      <c r="G68" s="171">
        <f>ROUND(E68*F68,2)</f>
        <v>0</v>
      </c>
      <c r="H68" s="170"/>
      <c r="I68" s="171">
        <f>ROUND(E68*H68,2)</f>
        <v>0</v>
      </c>
      <c r="J68" s="170"/>
      <c r="K68" s="171">
        <f>ROUND(E68*J68,2)</f>
        <v>0</v>
      </c>
      <c r="L68" s="171">
        <v>21</v>
      </c>
      <c r="M68" s="171">
        <f>G68*(1+L68/100)</f>
        <v>0</v>
      </c>
      <c r="N68" s="161">
        <v>0</v>
      </c>
      <c r="O68" s="161">
        <f>ROUND(E68*N68,5)</f>
        <v>0</v>
      </c>
      <c r="P68" s="161">
        <v>0</v>
      </c>
      <c r="Q68" s="161">
        <f>ROUND(E68*P68,5)</f>
        <v>0</v>
      </c>
      <c r="R68" s="161"/>
      <c r="S68" s="161"/>
      <c r="T68" s="162">
        <v>1.4E-2</v>
      </c>
      <c r="U68" s="161">
        <f>ROUND(E68*T68,2)</f>
        <v>27.79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98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/>
      <c r="B69" s="158"/>
      <c r="C69" s="194" t="s">
        <v>159</v>
      </c>
      <c r="D69" s="163"/>
      <c r="E69" s="168">
        <v>1985</v>
      </c>
      <c r="F69" s="171"/>
      <c r="G69" s="171"/>
      <c r="H69" s="171"/>
      <c r="I69" s="171"/>
      <c r="J69" s="171"/>
      <c r="K69" s="171"/>
      <c r="L69" s="171"/>
      <c r="M69" s="171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100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>
        <v>41</v>
      </c>
      <c r="B70" s="158"/>
      <c r="C70" s="193" t="s">
        <v>161</v>
      </c>
      <c r="D70" s="160" t="s">
        <v>143</v>
      </c>
      <c r="E70" s="167">
        <v>1220</v>
      </c>
      <c r="F70" s="170"/>
      <c r="G70" s="171">
        <f>ROUND(E70*F70,2)</f>
        <v>0</v>
      </c>
      <c r="H70" s="170"/>
      <c r="I70" s="171">
        <f>ROUND(E70*H70,2)</f>
        <v>0</v>
      </c>
      <c r="J70" s="170"/>
      <c r="K70" s="171">
        <f>ROUND(E70*J70,2)</f>
        <v>0</v>
      </c>
      <c r="L70" s="171">
        <v>21</v>
      </c>
      <c r="M70" s="171">
        <f>G70*(1+L70/100)</f>
        <v>0</v>
      </c>
      <c r="N70" s="161">
        <v>5.0000000000000001E-4</v>
      </c>
      <c r="O70" s="161">
        <f>ROUND(E70*N70,5)</f>
        <v>0.61</v>
      </c>
      <c r="P70" s="161">
        <v>0</v>
      </c>
      <c r="Q70" s="161">
        <f>ROUND(E70*P70,5)</f>
        <v>0</v>
      </c>
      <c r="R70" s="161"/>
      <c r="S70" s="161"/>
      <c r="T70" s="162">
        <v>0</v>
      </c>
      <c r="U70" s="161">
        <f>ROUND(E70*T70,2)</f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112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/>
      <c r="B71" s="158"/>
      <c r="C71" s="194" t="s">
        <v>162</v>
      </c>
      <c r="D71" s="163"/>
      <c r="E71" s="168">
        <v>1510</v>
      </c>
      <c r="F71" s="171"/>
      <c r="G71" s="171"/>
      <c r="H71" s="171"/>
      <c r="I71" s="171"/>
      <c r="J71" s="171"/>
      <c r="K71" s="171"/>
      <c r="L71" s="171"/>
      <c r="M71" s="171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100</v>
      </c>
      <c r="AF71" s="151">
        <v>0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42</v>
      </c>
      <c r="B72" s="158"/>
      <c r="C72" s="193" t="s">
        <v>163</v>
      </c>
      <c r="D72" s="160" t="s">
        <v>143</v>
      </c>
      <c r="E72" s="167">
        <v>765</v>
      </c>
      <c r="F72" s="170"/>
      <c r="G72" s="171">
        <f>ROUND(E72*F72,2)</f>
        <v>0</v>
      </c>
      <c r="H72" s="170"/>
      <c r="I72" s="171">
        <f>ROUND(E72*H72,2)</f>
        <v>0</v>
      </c>
      <c r="J72" s="170"/>
      <c r="K72" s="171">
        <f>ROUND(E72*J72,2)</f>
        <v>0</v>
      </c>
      <c r="L72" s="171">
        <v>21</v>
      </c>
      <c r="M72" s="171">
        <f>G72*(1+L72/100)</f>
        <v>0</v>
      </c>
      <c r="N72" s="161">
        <v>5.0000000000000001E-4</v>
      </c>
      <c r="O72" s="161">
        <f>ROUND(E72*N72,5)</f>
        <v>0.38250000000000001</v>
      </c>
      <c r="P72" s="161">
        <v>0</v>
      </c>
      <c r="Q72" s="161">
        <f>ROUND(E72*P72,5)</f>
        <v>0</v>
      </c>
      <c r="R72" s="161"/>
      <c r="S72" s="161"/>
      <c r="T72" s="162">
        <v>0</v>
      </c>
      <c r="U72" s="161">
        <f>ROUND(E72*T72,2)</f>
        <v>0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112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43</v>
      </c>
      <c r="B73" s="158"/>
      <c r="C73" s="193" t="s">
        <v>164</v>
      </c>
      <c r="D73" s="160" t="s">
        <v>104</v>
      </c>
      <c r="E73" s="167">
        <v>385</v>
      </c>
      <c r="F73" s="170"/>
      <c r="G73" s="171">
        <f>ROUND(E73*F73,2)</f>
        <v>0</v>
      </c>
      <c r="H73" s="170"/>
      <c r="I73" s="171">
        <f>ROUND(E73*H73,2)</f>
        <v>0</v>
      </c>
      <c r="J73" s="170"/>
      <c r="K73" s="171">
        <f>ROUND(E73*J73,2)</f>
        <v>0</v>
      </c>
      <c r="L73" s="171">
        <v>21</v>
      </c>
      <c r="M73" s="171">
        <f>G73*(1+L73/100)</f>
        <v>0</v>
      </c>
      <c r="N73" s="161">
        <v>0</v>
      </c>
      <c r="O73" s="161">
        <f>ROUND(E73*N73,5)</f>
        <v>0</v>
      </c>
      <c r="P73" s="161">
        <v>0</v>
      </c>
      <c r="Q73" s="161">
        <f>ROUND(E73*P73,5)</f>
        <v>0</v>
      </c>
      <c r="R73" s="161"/>
      <c r="S73" s="161"/>
      <c r="T73" s="162">
        <v>1.0999999999999999E-2</v>
      </c>
      <c r="U73" s="161">
        <f>ROUND(E73*T73,2)</f>
        <v>4.24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98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/>
      <c r="B74" s="158"/>
      <c r="C74" s="194" t="s">
        <v>165</v>
      </c>
      <c r="D74" s="163"/>
      <c r="E74" s="168">
        <v>385</v>
      </c>
      <c r="F74" s="171"/>
      <c r="G74" s="171"/>
      <c r="H74" s="171"/>
      <c r="I74" s="171"/>
      <c r="J74" s="171"/>
      <c r="K74" s="171"/>
      <c r="L74" s="171"/>
      <c r="M74" s="171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100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>
        <v>44</v>
      </c>
      <c r="B75" s="158"/>
      <c r="C75" s="193" t="s">
        <v>166</v>
      </c>
      <c r="D75" s="160" t="s">
        <v>143</v>
      </c>
      <c r="E75" s="167">
        <v>385</v>
      </c>
      <c r="F75" s="170"/>
      <c r="G75" s="171">
        <f>ROUND(E75*F75,2)</f>
        <v>0</v>
      </c>
      <c r="H75" s="170"/>
      <c r="I75" s="171">
        <f>ROUND(E75*H75,2)</f>
        <v>0</v>
      </c>
      <c r="J75" s="170"/>
      <c r="K75" s="171">
        <f>ROUND(E75*J75,2)</f>
        <v>0</v>
      </c>
      <c r="L75" s="171">
        <v>21</v>
      </c>
      <c r="M75" s="171">
        <f>G75*(1+L75/100)</f>
        <v>0</v>
      </c>
      <c r="N75" s="161">
        <v>0</v>
      </c>
      <c r="O75" s="161">
        <f>ROUND(E75*N75,5)</f>
        <v>0</v>
      </c>
      <c r="P75" s="161">
        <v>0</v>
      </c>
      <c r="Q75" s="161">
        <f>ROUND(E75*P75,5)</f>
        <v>0</v>
      </c>
      <c r="R75" s="161"/>
      <c r="S75" s="161"/>
      <c r="T75" s="162">
        <v>0</v>
      </c>
      <c r="U75" s="161">
        <f>ROUND(E75*T75,2)</f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112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/>
      <c r="B76" s="158"/>
      <c r="C76" s="194" t="s">
        <v>165</v>
      </c>
      <c r="D76" s="163"/>
      <c r="E76" s="168">
        <v>385</v>
      </c>
      <c r="F76" s="171"/>
      <c r="G76" s="171"/>
      <c r="H76" s="171"/>
      <c r="I76" s="171"/>
      <c r="J76" s="171"/>
      <c r="K76" s="171"/>
      <c r="L76" s="171"/>
      <c r="M76" s="171"/>
      <c r="N76" s="161"/>
      <c r="O76" s="161"/>
      <c r="P76" s="161"/>
      <c r="Q76" s="161"/>
      <c r="R76" s="161"/>
      <c r="S76" s="161"/>
      <c r="T76" s="162"/>
      <c r="U76" s="161"/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100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45</v>
      </c>
      <c r="B77" s="158"/>
      <c r="C77" s="193" t="s">
        <v>167</v>
      </c>
      <c r="D77" s="160" t="s">
        <v>115</v>
      </c>
      <c r="E77" s="167">
        <v>302</v>
      </c>
      <c r="F77" s="170"/>
      <c r="G77" s="171">
        <f>ROUND(E77*F77,2)</f>
        <v>0</v>
      </c>
      <c r="H77" s="170"/>
      <c r="I77" s="171">
        <f>ROUND(E77*H77,2)</f>
        <v>0</v>
      </c>
      <c r="J77" s="170"/>
      <c r="K77" s="171">
        <f>ROUND(E77*J77,2)</f>
        <v>0</v>
      </c>
      <c r="L77" s="171">
        <v>21</v>
      </c>
      <c r="M77" s="171">
        <f>G77*(1+L77/100)</f>
        <v>0</v>
      </c>
      <c r="N77" s="161">
        <v>0</v>
      </c>
      <c r="O77" s="161">
        <f>ROUND(E77*N77,5)</f>
        <v>0</v>
      </c>
      <c r="P77" s="161">
        <v>0</v>
      </c>
      <c r="Q77" s="161">
        <f>ROUND(E77*P77,5)</f>
        <v>0</v>
      </c>
      <c r="R77" s="161"/>
      <c r="S77" s="161"/>
      <c r="T77" s="162">
        <v>0.16</v>
      </c>
      <c r="U77" s="161">
        <f>ROUND(E77*T77,2)</f>
        <v>48.32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98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/>
      <c r="B78" s="158"/>
      <c r="C78" s="194" t="s">
        <v>168</v>
      </c>
      <c r="D78" s="163"/>
      <c r="E78" s="168">
        <v>302</v>
      </c>
      <c r="F78" s="171"/>
      <c r="G78" s="171"/>
      <c r="H78" s="171"/>
      <c r="I78" s="171"/>
      <c r="J78" s="171"/>
      <c r="K78" s="171"/>
      <c r="L78" s="171"/>
      <c r="M78" s="171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100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46</v>
      </c>
      <c r="B79" s="158"/>
      <c r="C79" s="193" t="s">
        <v>169</v>
      </c>
      <c r="D79" s="160" t="s">
        <v>97</v>
      </c>
      <c r="E79" s="167">
        <v>30.2</v>
      </c>
      <c r="F79" s="170"/>
      <c r="G79" s="171">
        <f>ROUND(E79*F79,2)</f>
        <v>0</v>
      </c>
      <c r="H79" s="170"/>
      <c r="I79" s="171">
        <f>ROUND(E79*H79,2)</f>
        <v>0</v>
      </c>
      <c r="J79" s="170"/>
      <c r="K79" s="171">
        <f>ROUND(E79*J79,2)</f>
        <v>0</v>
      </c>
      <c r="L79" s="171">
        <v>21</v>
      </c>
      <c r="M79" s="171">
        <f>G79*(1+L79/100)</f>
        <v>0</v>
      </c>
      <c r="N79" s="161">
        <v>0.6</v>
      </c>
      <c r="O79" s="161">
        <f>ROUND(E79*N79,5)</f>
        <v>18.12</v>
      </c>
      <c r="P79" s="161">
        <v>0</v>
      </c>
      <c r="Q79" s="161">
        <f>ROUND(E79*P79,5)</f>
        <v>0</v>
      </c>
      <c r="R79" s="161"/>
      <c r="S79" s="161"/>
      <c r="T79" s="162">
        <v>0</v>
      </c>
      <c r="U79" s="161">
        <f>ROUND(E79*T79,2)</f>
        <v>0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112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/>
      <c r="B80" s="158"/>
      <c r="C80" s="194" t="s">
        <v>170</v>
      </c>
      <c r="D80" s="163"/>
      <c r="E80" s="168">
        <v>30.2</v>
      </c>
      <c r="F80" s="171"/>
      <c r="G80" s="171"/>
      <c r="H80" s="171"/>
      <c r="I80" s="171"/>
      <c r="J80" s="171"/>
      <c r="K80" s="171"/>
      <c r="L80" s="171"/>
      <c r="M80" s="171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100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52">
        <v>47</v>
      </c>
      <c r="B81" s="158"/>
      <c r="C81" s="193" t="s">
        <v>171</v>
      </c>
      <c r="D81" s="160" t="s">
        <v>115</v>
      </c>
      <c r="E81" s="167">
        <v>11</v>
      </c>
      <c r="F81" s="170"/>
      <c r="G81" s="171">
        <f>ROUND(E81*F81,2)</f>
        <v>0</v>
      </c>
      <c r="H81" s="170"/>
      <c r="I81" s="171">
        <f>ROUND(E81*H81,2)</f>
        <v>0</v>
      </c>
      <c r="J81" s="170"/>
      <c r="K81" s="171">
        <f>ROUND(E81*J81,2)</f>
        <v>0</v>
      </c>
      <c r="L81" s="171">
        <v>21</v>
      </c>
      <c r="M81" s="171">
        <f>G81*(1+L81/100)</f>
        <v>0</v>
      </c>
      <c r="N81" s="161">
        <v>0</v>
      </c>
      <c r="O81" s="161">
        <f>ROUND(E81*N81,5)</f>
        <v>0</v>
      </c>
      <c r="P81" s="161">
        <v>0</v>
      </c>
      <c r="Q81" s="161">
        <f>ROUND(E81*P81,5)</f>
        <v>0</v>
      </c>
      <c r="R81" s="161"/>
      <c r="S81" s="161"/>
      <c r="T81" s="162">
        <v>0.16</v>
      </c>
      <c r="U81" s="161">
        <f>ROUND(E81*T81,2)</f>
        <v>1.76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98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/>
      <c r="B82" s="158"/>
      <c r="C82" s="194" t="s">
        <v>172</v>
      </c>
      <c r="D82" s="163"/>
      <c r="E82" s="168">
        <v>11</v>
      </c>
      <c r="F82" s="171"/>
      <c r="G82" s="171"/>
      <c r="H82" s="171"/>
      <c r="I82" s="171"/>
      <c r="J82" s="171"/>
      <c r="K82" s="171"/>
      <c r="L82" s="171"/>
      <c r="M82" s="171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100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>
        <v>48</v>
      </c>
      <c r="B83" s="158"/>
      <c r="C83" s="193" t="s">
        <v>173</v>
      </c>
      <c r="D83" s="160" t="s">
        <v>119</v>
      </c>
      <c r="E83" s="167">
        <v>0.52800000000000002</v>
      </c>
      <c r="F83" s="170"/>
      <c r="G83" s="171">
        <f>ROUND(E83*F83,2)</f>
        <v>0</v>
      </c>
      <c r="H83" s="170"/>
      <c r="I83" s="171">
        <f>ROUND(E83*H83,2)</f>
        <v>0</v>
      </c>
      <c r="J83" s="170"/>
      <c r="K83" s="171">
        <f>ROUND(E83*J83,2)</f>
        <v>0</v>
      </c>
      <c r="L83" s="171">
        <v>21</v>
      </c>
      <c r="M83" s="171">
        <f>G83*(1+L83/100)</f>
        <v>0</v>
      </c>
      <c r="N83" s="161">
        <v>1</v>
      </c>
      <c r="O83" s="161">
        <f>ROUND(E83*N83,5)</f>
        <v>0.52800000000000002</v>
      </c>
      <c r="P83" s="161">
        <v>0</v>
      </c>
      <c r="Q83" s="161">
        <f>ROUND(E83*P83,5)</f>
        <v>0</v>
      </c>
      <c r="R83" s="161"/>
      <c r="S83" s="161"/>
      <c r="T83" s="162">
        <v>0</v>
      </c>
      <c r="U83" s="161">
        <f>ROUND(E83*T83,2)</f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112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/>
      <c r="B84" s="158"/>
      <c r="C84" s="194" t="s">
        <v>174</v>
      </c>
      <c r="D84" s="163"/>
      <c r="E84" s="168">
        <v>0.52800000000000002</v>
      </c>
      <c r="F84" s="171"/>
      <c r="G84" s="171"/>
      <c r="H84" s="171"/>
      <c r="I84" s="171"/>
      <c r="J84" s="171"/>
      <c r="K84" s="171"/>
      <c r="L84" s="171"/>
      <c r="M84" s="171"/>
      <c r="N84" s="161"/>
      <c r="O84" s="161"/>
      <c r="P84" s="161"/>
      <c r="Q84" s="161"/>
      <c r="R84" s="161"/>
      <c r="S84" s="161"/>
      <c r="T84" s="162"/>
      <c r="U84" s="161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100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52">
        <v>49</v>
      </c>
      <c r="B85" s="158"/>
      <c r="C85" s="193" t="s">
        <v>175</v>
      </c>
      <c r="D85" s="160" t="s">
        <v>176</v>
      </c>
      <c r="E85" s="167">
        <v>15</v>
      </c>
      <c r="F85" s="170"/>
      <c r="G85" s="171">
        <f>ROUND(E85*F85,2)</f>
        <v>0</v>
      </c>
      <c r="H85" s="170"/>
      <c r="I85" s="171">
        <f>ROUND(E85*H85,2)</f>
        <v>0</v>
      </c>
      <c r="J85" s="170"/>
      <c r="K85" s="171">
        <f>ROUND(E85*J85,2)</f>
        <v>0</v>
      </c>
      <c r="L85" s="171">
        <v>21</v>
      </c>
      <c r="M85" s="171">
        <f>G85*(1+L85/100)</f>
        <v>0</v>
      </c>
      <c r="N85" s="161">
        <v>0</v>
      </c>
      <c r="O85" s="161">
        <f>ROUND(E85*N85,5)</f>
        <v>0</v>
      </c>
      <c r="P85" s="161">
        <v>0</v>
      </c>
      <c r="Q85" s="161">
        <f>ROUND(E85*P85,5)</f>
        <v>0</v>
      </c>
      <c r="R85" s="161"/>
      <c r="S85" s="161"/>
      <c r="T85" s="162">
        <v>0</v>
      </c>
      <c r="U85" s="161">
        <f>ROUND(E85*T85,2)</f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112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>
        <v>50</v>
      </c>
      <c r="B86" s="158"/>
      <c r="C86" s="193" t="s">
        <v>177</v>
      </c>
      <c r="D86" s="160" t="s">
        <v>176</v>
      </c>
      <c r="E86" s="167">
        <v>15</v>
      </c>
      <c r="F86" s="170"/>
      <c r="G86" s="171">
        <f>ROUND(E86*F86,2)</f>
        <v>0</v>
      </c>
      <c r="H86" s="170"/>
      <c r="I86" s="171">
        <f>ROUND(E86*H86,2)</f>
        <v>0</v>
      </c>
      <c r="J86" s="170"/>
      <c r="K86" s="171">
        <f>ROUND(E86*J86,2)</f>
        <v>0</v>
      </c>
      <c r="L86" s="171">
        <v>21</v>
      </c>
      <c r="M86" s="171">
        <f>G86*(1+L86/100)</f>
        <v>0</v>
      </c>
      <c r="N86" s="161">
        <v>0</v>
      </c>
      <c r="O86" s="161">
        <f>ROUND(E86*N86,5)</f>
        <v>0</v>
      </c>
      <c r="P86" s="161">
        <v>0</v>
      </c>
      <c r="Q86" s="161">
        <f>ROUND(E86*P86,5)</f>
        <v>0</v>
      </c>
      <c r="R86" s="161"/>
      <c r="S86" s="161"/>
      <c r="T86" s="162">
        <v>0</v>
      </c>
      <c r="U86" s="161">
        <f>ROUND(E86*T86,2)</f>
        <v>0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98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>
        <v>51</v>
      </c>
      <c r="B87" s="158"/>
      <c r="C87" s="193" t="s">
        <v>156</v>
      </c>
      <c r="D87" s="160" t="s">
        <v>97</v>
      </c>
      <c r="E87" s="167">
        <v>12.08</v>
      </c>
      <c r="F87" s="170"/>
      <c r="G87" s="171">
        <f>ROUND(E87*F87,2)</f>
        <v>0</v>
      </c>
      <c r="H87" s="170"/>
      <c r="I87" s="171">
        <f>ROUND(E87*H87,2)</f>
        <v>0</v>
      </c>
      <c r="J87" s="170"/>
      <c r="K87" s="171">
        <f>ROUND(E87*J87,2)</f>
        <v>0</v>
      </c>
      <c r="L87" s="171">
        <v>21</v>
      </c>
      <c r="M87" s="171">
        <f>G87*(1+L87/100)</f>
        <v>0</v>
      </c>
      <c r="N87" s="161">
        <v>0</v>
      </c>
      <c r="O87" s="161">
        <f>ROUND(E87*N87,5)</f>
        <v>0</v>
      </c>
      <c r="P87" s="161">
        <v>0</v>
      </c>
      <c r="Q87" s="161">
        <f>ROUND(E87*P87,5)</f>
        <v>0</v>
      </c>
      <c r="R87" s="161"/>
      <c r="S87" s="161"/>
      <c r="T87" s="162">
        <v>0.26</v>
      </c>
      <c r="U87" s="161">
        <f>ROUND(E87*T87,2)</f>
        <v>3.14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98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/>
      <c r="B88" s="158"/>
      <c r="C88" s="194" t="s">
        <v>178</v>
      </c>
      <c r="D88" s="163"/>
      <c r="E88" s="168">
        <v>12.08</v>
      </c>
      <c r="F88" s="171"/>
      <c r="G88" s="171"/>
      <c r="H88" s="171"/>
      <c r="I88" s="171"/>
      <c r="J88" s="171"/>
      <c r="K88" s="171"/>
      <c r="L88" s="171"/>
      <c r="M88" s="171"/>
      <c r="N88" s="161"/>
      <c r="O88" s="161"/>
      <c r="P88" s="161"/>
      <c r="Q88" s="161"/>
      <c r="R88" s="161"/>
      <c r="S88" s="161"/>
      <c r="T88" s="162"/>
      <c r="U88" s="161"/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100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53" t="s">
        <v>94</v>
      </c>
      <c r="B89" s="159" t="s">
        <v>65</v>
      </c>
      <c r="C89" s="195" t="s">
        <v>66</v>
      </c>
      <c r="D89" s="164"/>
      <c r="E89" s="169"/>
      <c r="F89" s="172"/>
      <c r="G89" s="172">
        <f>SUMIF(AE90:AE90,"&lt;&gt;NOR",G90:G90)</f>
        <v>0</v>
      </c>
      <c r="H89" s="172"/>
      <c r="I89" s="172">
        <f>SUM(I90:I90)</f>
        <v>0</v>
      </c>
      <c r="J89" s="172"/>
      <c r="K89" s="172">
        <f>SUM(K90:K90)</f>
        <v>0</v>
      </c>
      <c r="L89" s="172"/>
      <c r="M89" s="172">
        <f>SUM(M90:M90)</f>
        <v>0</v>
      </c>
      <c r="N89" s="165"/>
      <c r="O89" s="165">
        <f>SUM(O90:O90)</f>
        <v>0</v>
      </c>
      <c r="P89" s="165"/>
      <c r="Q89" s="165">
        <f>SUM(Q90:Q90)</f>
        <v>0</v>
      </c>
      <c r="R89" s="165"/>
      <c r="S89" s="165"/>
      <c r="T89" s="166"/>
      <c r="U89" s="165">
        <f>SUM(U90:U90)</f>
        <v>74.02</v>
      </c>
      <c r="AE89" t="s">
        <v>95</v>
      </c>
    </row>
    <row r="90" spans="1:60" outlineLevel="1" x14ac:dyDescent="0.2">
      <c r="A90" s="181">
        <v>52</v>
      </c>
      <c r="B90" s="182"/>
      <c r="C90" s="196" t="s">
        <v>179</v>
      </c>
      <c r="D90" s="183" t="s">
        <v>119</v>
      </c>
      <c r="E90" s="184">
        <v>38.450000000000003</v>
      </c>
      <c r="F90" s="185"/>
      <c r="G90" s="186">
        <f>ROUND(E90*F90,2)</f>
        <v>0</v>
      </c>
      <c r="H90" s="185"/>
      <c r="I90" s="186">
        <f>ROUND(E90*H90,2)</f>
        <v>0</v>
      </c>
      <c r="J90" s="185"/>
      <c r="K90" s="186">
        <f>ROUND(E90*J90,2)</f>
        <v>0</v>
      </c>
      <c r="L90" s="186">
        <v>21</v>
      </c>
      <c r="M90" s="186">
        <f>G90*(1+L90/100)</f>
        <v>0</v>
      </c>
      <c r="N90" s="187">
        <v>0</v>
      </c>
      <c r="O90" s="187">
        <f>ROUND(E90*N90,5)</f>
        <v>0</v>
      </c>
      <c r="P90" s="187">
        <v>0</v>
      </c>
      <c r="Q90" s="187">
        <f>ROUND(E90*P90,5)</f>
        <v>0</v>
      </c>
      <c r="R90" s="187"/>
      <c r="S90" s="187"/>
      <c r="T90" s="188">
        <v>1.925</v>
      </c>
      <c r="U90" s="187">
        <f>ROUND(E90*T90,2)</f>
        <v>74.02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98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x14ac:dyDescent="0.2">
      <c r="A91" s="6"/>
      <c r="B91" s="7" t="s">
        <v>180</v>
      </c>
      <c r="C91" s="197" t="s">
        <v>180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v>15</v>
      </c>
      <c r="AD91">
        <v>21</v>
      </c>
    </row>
    <row r="92" spans="1:60" x14ac:dyDescent="0.2">
      <c r="A92" s="189"/>
      <c r="B92" s="190">
        <v>26</v>
      </c>
      <c r="C92" s="198" t="s">
        <v>180</v>
      </c>
      <c r="D92" s="191"/>
      <c r="E92" s="191"/>
      <c r="F92" s="191"/>
      <c r="G92" s="192">
        <f>G8+G89</f>
        <v>0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C92">
        <f>SUMIF(L7:L90,AC91,G7:G90)</f>
        <v>0</v>
      </c>
      <c r="AD92">
        <f>SUMIF(L7:L90,AD91,G7:G90)</f>
        <v>0</v>
      </c>
      <c r="AE92" t="s">
        <v>181</v>
      </c>
    </row>
    <row r="93" spans="1:60" x14ac:dyDescent="0.2">
      <c r="A93" s="6"/>
      <c r="B93" s="7" t="s">
        <v>180</v>
      </c>
      <c r="C93" s="197" t="s">
        <v>180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6"/>
      <c r="B94" s="7" t="s">
        <v>180</v>
      </c>
      <c r="C94" s="197" t="s">
        <v>180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269">
        <v>33</v>
      </c>
      <c r="B95" s="269"/>
      <c r="C95" s="270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50"/>
      <c r="B96" s="251"/>
      <c r="C96" s="252"/>
      <c r="D96" s="251"/>
      <c r="E96" s="251"/>
      <c r="F96" s="251"/>
      <c r="G96" s="253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E96" t="s">
        <v>182</v>
      </c>
    </row>
    <row r="97" spans="1:31" x14ac:dyDescent="0.2">
      <c r="A97" s="254"/>
      <c r="B97" s="255"/>
      <c r="C97" s="256"/>
      <c r="D97" s="255"/>
      <c r="E97" s="255"/>
      <c r="F97" s="255"/>
      <c r="G97" s="25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54"/>
      <c r="B98" s="255"/>
      <c r="C98" s="256"/>
      <c r="D98" s="255"/>
      <c r="E98" s="255"/>
      <c r="F98" s="255"/>
      <c r="G98" s="25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54"/>
      <c r="B99" s="255"/>
      <c r="C99" s="256"/>
      <c r="D99" s="255"/>
      <c r="E99" s="255"/>
      <c r="F99" s="255"/>
      <c r="G99" s="257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8"/>
      <c r="B100" s="259"/>
      <c r="C100" s="260"/>
      <c r="D100" s="259"/>
      <c r="E100" s="259"/>
      <c r="F100" s="259"/>
      <c r="G100" s="261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6"/>
      <c r="B101" s="7" t="s">
        <v>180</v>
      </c>
      <c r="C101" s="197" t="s">
        <v>180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C102" s="199"/>
      <c r="AE102" t="s">
        <v>183</v>
      </c>
    </row>
  </sheetData>
  <mergeCells count="6">
    <mergeCell ref="A96:G100"/>
    <mergeCell ref="A1:G1"/>
    <mergeCell ref="C2:G2"/>
    <mergeCell ref="C3:G3"/>
    <mergeCell ref="C4:G4"/>
    <mergeCell ref="A95:C95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Radim Filípek</cp:lastModifiedBy>
  <cp:lastPrinted>2018-02-08T18:40:07Z</cp:lastPrinted>
  <dcterms:created xsi:type="dcterms:W3CDTF">2009-04-08T07:15:50Z</dcterms:created>
  <dcterms:modified xsi:type="dcterms:W3CDTF">2018-02-12T09:06:45Z</dcterms:modified>
</cp:coreProperties>
</file>